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NIFOkonomi\Regnskap 2014\Økonimihåndbok IL\"/>
    </mc:Choice>
  </mc:AlternateContent>
  <bookViews>
    <workbookView xWindow="0" yWindow="0" windowWidth="20490" windowHeight="8340" tabRatio="851" activeTab="2"/>
  </bookViews>
  <sheets>
    <sheet name="Veiledning" sheetId="12" r:id="rId1"/>
    <sheet name="Forside" sheetId="6" r:id="rId2"/>
    <sheet name="Resultat" sheetId="8" r:id="rId3"/>
    <sheet name="Balanse" sheetId="9" r:id="rId4"/>
    <sheet name="Noter " sheetId="11" r:id="rId5"/>
  </sheets>
  <externalReferences>
    <externalReference r:id="rId6"/>
  </externalReferences>
  <definedNames>
    <definedName name="_Regression_Int" localSheetId="2" hidden="1">1</definedName>
    <definedName name="_Sort" localSheetId="2" hidden="1">Resultat!#REF!</definedName>
    <definedName name="_Sort" hidden="1">#REF!</definedName>
    <definedName name="AS2DocOpenMode" hidden="1">"AS2DocumentEdit"</definedName>
    <definedName name="AS2HasNoAutoHeaderFooter" hidden="1">" "</definedName>
    <definedName name="ffjor" localSheetId="2">Resultat!$F$6</definedName>
    <definedName name="ffjor">#REF!</definedName>
    <definedName name="fjor" localSheetId="2">Resultat!#REF!</definedName>
    <definedName name="fjor">#REF!</definedName>
    <definedName name="note_1">'Noter '!$6:$100</definedName>
    <definedName name="note_10">[1]Noter!#REF!</definedName>
    <definedName name="note_11">[1]Noter!#REF!</definedName>
    <definedName name="note_12">[1]Noter!#REF!</definedName>
    <definedName name="note_13">[1]Noter!#REF!</definedName>
    <definedName name="note_14">'Noter '!$119:$173</definedName>
    <definedName name="note_15">'Noter '!$174:$193</definedName>
    <definedName name="note_16">[1]Noter!#REF!</definedName>
    <definedName name="note_17">[1]Noter!#REF!</definedName>
    <definedName name="note_18">[1]Noter!#REF!</definedName>
    <definedName name="note_19">'Noter '!$194:$209</definedName>
    <definedName name="note_2">[1]Noter!#REF!</definedName>
    <definedName name="note_20">[1]Noter!#REF!</definedName>
    <definedName name="note_21">[1]Noter!#REF!</definedName>
    <definedName name="note_22">[1]Noter!#REF!</definedName>
    <definedName name="note_23">[1]Noter!#REF!</definedName>
    <definedName name="note_24">[1]Noter!#REF!</definedName>
    <definedName name="note_25">[1]Noter!#REF!</definedName>
    <definedName name="note_3">[1]Noter!#REF!</definedName>
    <definedName name="note_4">'Noter '!$104:$118</definedName>
    <definedName name="note_5">[1]Noter!#REF!</definedName>
    <definedName name="note_6">[1]Noter!#REF!</definedName>
    <definedName name="note_7">[1]Noter!#REF!</definedName>
    <definedName name="note_8">[1]Noter!#REF!</definedName>
    <definedName name="note_9">[1]Noter!#REF!</definedName>
    <definedName name="områdebal">#REF!</definedName>
    <definedName name="områderes" localSheetId="2">Resultat!$A$1:$E$32</definedName>
    <definedName name="områderes">#REF!</definedName>
    <definedName name="text_1">'Noter '!$A$6</definedName>
    <definedName name="text_10">[1]Noter!#REF!</definedName>
    <definedName name="text_11">[1]Noter!#REF!</definedName>
    <definedName name="text_12">[1]Noter!#REF!</definedName>
    <definedName name="text_13">[1]Noter!#REF!</definedName>
    <definedName name="text_14">'Noter '!$B$119</definedName>
    <definedName name="text_15">'Noter '!$A$174</definedName>
    <definedName name="text_16">[1]Noter!#REF!</definedName>
    <definedName name="text_17">[1]Noter!#REF!</definedName>
    <definedName name="text_18">[1]Noter!#REF!</definedName>
    <definedName name="text_19">[1]Noter!#REF!</definedName>
    <definedName name="text_2">[1]Noter!#REF!</definedName>
    <definedName name="text_20">[1]Noter!#REF!</definedName>
    <definedName name="text_21">[1]Noter!#REF!</definedName>
    <definedName name="text_22">[1]Noter!#REF!</definedName>
    <definedName name="text_23">[1]Noter!#REF!</definedName>
    <definedName name="text_24">[1]Noter!#REF!</definedName>
    <definedName name="text_25">[1]Noter!#REF!</definedName>
    <definedName name="text_3">[1]Noter!#REF!</definedName>
    <definedName name="text_4">'Noter '!#REF!</definedName>
    <definedName name="text_5">[1]Noter!#REF!</definedName>
    <definedName name="text_6">[1]Noter!#REF!</definedName>
    <definedName name="text_7">[1]Noter!#REF!</definedName>
    <definedName name="text_8">[1]Noter!#REF!</definedName>
    <definedName name="text_9">[1]Noter!#REF!</definedName>
    <definedName name="_xlnm.Print_Area" localSheetId="3">Balanse!$A$1:$H$81</definedName>
    <definedName name="_xlnm.Print_Area" localSheetId="4">'Noter '!$A$1:$H$195</definedName>
    <definedName name="_xlnm.Print_Area" localSheetId="2">Resultat!$A$1:$E$35</definedName>
    <definedName name="_xlnm.Print_Titles" localSheetId="3">Balanse!$1:$5</definedName>
    <definedName name="_xlnm.Print_Titles" localSheetId="4">'Noter '!$1:$4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år" localSheetId="2">Resultat!#REF!</definedName>
    <definedName name="år">#REF!</definedName>
    <definedName name="åår" localSheetId="2">Resultat!#REF!</definedName>
    <definedName name="åår">#REF!</definedName>
  </definedNames>
  <calcPr calcId="152511"/>
</workbook>
</file>

<file path=xl/calcChain.xml><?xml version="1.0" encoding="utf-8"?>
<calcChain xmlns="http://schemas.openxmlformats.org/spreadsheetml/2006/main">
  <c r="G95" i="11" l="1"/>
  <c r="F95" i="11"/>
  <c r="E30" i="9" l="1"/>
  <c r="F166" i="11"/>
  <c r="E46" i="9" l="1"/>
  <c r="G46" i="9"/>
  <c r="G167" i="11"/>
  <c r="E168" i="11"/>
  <c r="G42" i="9" l="1"/>
  <c r="E42" i="9"/>
  <c r="G23" i="9"/>
  <c r="E23" i="9"/>
  <c r="F61" i="11" l="1"/>
  <c r="G61" i="11"/>
  <c r="F129" i="11" l="1"/>
  <c r="F126" i="11"/>
  <c r="F121" i="11"/>
  <c r="F122" i="11"/>
  <c r="F123" i="11"/>
  <c r="F120" i="11"/>
  <c r="E124" i="11"/>
  <c r="E127" i="11" s="1"/>
  <c r="D124" i="11"/>
  <c r="D127" i="11" s="1"/>
  <c r="E15" i="9" l="1"/>
  <c r="G15" i="9"/>
  <c r="G188" i="11" l="1"/>
  <c r="F188" i="11"/>
  <c r="F154" i="11"/>
  <c r="G154" i="11"/>
  <c r="G73" i="11"/>
  <c r="F73" i="11"/>
  <c r="E28" i="9"/>
  <c r="E32" i="9" s="1"/>
  <c r="G28" i="9"/>
  <c r="G32" i="9" s="1"/>
  <c r="E26" i="8"/>
  <c r="N60" i="8"/>
  <c r="C19" i="8"/>
  <c r="G56" i="8"/>
  <c r="G166" i="11"/>
  <c r="G163" i="11"/>
  <c r="F168" i="11"/>
  <c r="G175" i="11"/>
  <c r="F175" i="11"/>
  <c r="G141" i="11"/>
  <c r="F140" i="11"/>
  <c r="F139" i="11"/>
  <c r="F138" i="11"/>
  <c r="F137" i="11"/>
  <c r="F136" i="11"/>
  <c r="B11" i="8"/>
  <c r="A1" i="11"/>
  <c r="G55" i="9"/>
  <c r="E55" i="9"/>
  <c r="B1" i="9"/>
  <c r="G61" i="9"/>
  <c r="E61" i="9"/>
  <c r="G11" i="9"/>
  <c r="E11" i="9"/>
  <c r="E12" i="8"/>
  <c r="E34" i="8"/>
  <c r="C34" i="8"/>
  <c r="A1" i="8"/>
  <c r="C6" i="8"/>
  <c r="E63" i="9" l="1"/>
  <c r="G63" i="9"/>
  <c r="E6" i="8"/>
  <c r="G6" i="9" s="1"/>
  <c r="G37" i="9" s="1"/>
  <c r="F65" i="11"/>
  <c r="E19" i="8"/>
  <c r="E21" i="8" s="1"/>
  <c r="E28" i="8" s="1"/>
  <c r="G47" i="9" s="1"/>
  <c r="G168" i="11"/>
  <c r="F141" i="11"/>
  <c r="G124" i="11"/>
  <c r="G127" i="11" s="1"/>
  <c r="F115" i="11"/>
  <c r="G115" i="11"/>
  <c r="F85" i="11"/>
  <c r="G85" i="11"/>
  <c r="F124" i="11"/>
  <c r="F127" i="11" s="1"/>
  <c r="E6" i="9"/>
  <c r="E37" i="9" s="1"/>
  <c r="G17" i="9"/>
  <c r="G35" i="9" s="1"/>
  <c r="E17" i="9"/>
  <c r="E35" i="9" s="1"/>
  <c r="C12" i="8"/>
  <c r="C26" i="8"/>
  <c r="E45" i="9" l="1"/>
  <c r="E47" i="9" s="1"/>
  <c r="E49" i="9" s="1"/>
  <c r="E66" i="9" s="1"/>
  <c r="G49" i="9"/>
  <c r="G66" i="9" s="1"/>
  <c r="G65" i="11"/>
  <c r="F57" i="11"/>
  <c r="C21" i="8"/>
  <c r="C28" i="8" s="1"/>
  <c r="G57" i="11" l="1"/>
  <c r="G77" i="11"/>
  <c r="G90" i="11" s="1"/>
  <c r="G149" i="11"/>
  <c r="G135" i="11"/>
  <c r="G107" i="11"/>
  <c r="G119" i="11" s="1"/>
  <c r="F107" i="11"/>
  <c r="F119" i="11" s="1"/>
  <c r="F135" i="11"/>
  <c r="F149" i="11"/>
  <c r="F172" i="11" s="1"/>
  <c r="F77" i="11"/>
  <c r="F90" i="11" s="1"/>
  <c r="F182" i="11" l="1"/>
  <c r="G182" i="11"/>
  <c r="G172" i="11"/>
</calcChain>
</file>

<file path=xl/sharedStrings.xml><?xml version="1.0" encoding="utf-8"?>
<sst xmlns="http://schemas.openxmlformats.org/spreadsheetml/2006/main" count="313" uniqueCount="260">
  <si>
    <t>EIENDELER</t>
  </si>
  <si>
    <t>Omløpsmidler</t>
  </si>
  <si>
    <t>Andre kortsiktige fordringer</t>
  </si>
  <si>
    <t>Sum omløpsmidler</t>
  </si>
  <si>
    <t>Kortsiktig gjeld</t>
  </si>
  <si>
    <t>Annen kortsiktig gjeld</t>
  </si>
  <si>
    <t>Sum kortsiktig gjeld</t>
  </si>
  <si>
    <t>Sum gjeld</t>
  </si>
  <si>
    <t>Egenkapital</t>
  </si>
  <si>
    <t>Andre inntekter</t>
  </si>
  <si>
    <t>Sum driftsinntekter</t>
  </si>
  <si>
    <t>Sum</t>
  </si>
  <si>
    <t>Styremedlem</t>
  </si>
  <si>
    <t>SUM EIENDELER</t>
  </si>
  <si>
    <t>Varelager</t>
  </si>
  <si>
    <t>Antall</t>
  </si>
  <si>
    <t>T-shirt</t>
  </si>
  <si>
    <t>Caps</t>
  </si>
  <si>
    <t>IT-kostnader</t>
  </si>
  <si>
    <t>Avskrivninger</t>
  </si>
  <si>
    <t>Sum disponering</t>
  </si>
  <si>
    <t>Andre driftskostnader</t>
  </si>
  <si>
    <t>Regnskapsprinsipper</t>
  </si>
  <si>
    <t>Periodiseringsregler</t>
  </si>
  <si>
    <t>Årsregnskap</t>
  </si>
  <si>
    <t>Regnskapsposten består av:</t>
  </si>
  <si>
    <t>Andre tilskudd</t>
  </si>
  <si>
    <t>Sponsor- og salgsinntekter</t>
  </si>
  <si>
    <t>Idrettsfaglig bistand, fysioterapi og lege</t>
  </si>
  <si>
    <t>Idrettsutstyr, medisinskutstyr og drakter</t>
  </si>
  <si>
    <t>Finansielle anleggsmidler</t>
  </si>
  <si>
    <t>NIHF Regelbok</t>
  </si>
  <si>
    <t>Matchprotokoller (25 stk)</t>
  </si>
  <si>
    <t>Pins</t>
  </si>
  <si>
    <t>Periodiserte sponsorinntekter</t>
  </si>
  <si>
    <t>Årets endring i egenkapital:</t>
  </si>
  <si>
    <t>Fordringer</t>
  </si>
  <si>
    <t>Kundefordringer og andre fordringer er oppført i balansen til pålydende etter fradrag for avsetning til</t>
  </si>
  <si>
    <t xml:space="preserve">forventet tap. Avsetning til tap gjøres på grunnlag av individuelle vurderinger av de enkelte fordringene. </t>
  </si>
  <si>
    <t xml:space="preserve">Barteravtaler inntektsføres på grunnlag av de mottatte verdier i den perioden verdien mottas. Motsvarende </t>
  </si>
  <si>
    <t>kostnader blir kostnadsført i samme periode.</t>
  </si>
  <si>
    <t>Sponsorinntekter inntektsføres over avtaleperioden.</t>
  </si>
  <si>
    <t>NOTE</t>
  </si>
  <si>
    <t>DRIFTSINNTEKTER OG DRIFTSKOSTNADER</t>
  </si>
  <si>
    <t>Offentlige tilskudd</t>
  </si>
  <si>
    <t>Sum driftskostnader</t>
  </si>
  <si>
    <t>Driftsresultat</t>
  </si>
  <si>
    <t>Finansinntekter</t>
  </si>
  <si>
    <t>Finanskostnader</t>
  </si>
  <si>
    <t>ÅRSRESULTAT</t>
  </si>
  <si>
    <t>Finansposter</t>
  </si>
  <si>
    <t>Disponering av årets resultat</t>
  </si>
  <si>
    <t>Varekostnad</t>
  </si>
  <si>
    <t>Anleggsmidler</t>
  </si>
  <si>
    <t>Inventar og utstyr</t>
  </si>
  <si>
    <t>Kundefordringer</t>
  </si>
  <si>
    <t>Sum fordringer</t>
  </si>
  <si>
    <t>Bankinnskudd, kontanter o.l.</t>
  </si>
  <si>
    <t xml:space="preserve"> </t>
  </si>
  <si>
    <t>EGENKAPITAL OG GJELD</t>
  </si>
  <si>
    <t>Sum egenkapital</t>
  </si>
  <si>
    <t>Leverandørgjeld</t>
  </si>
  <si>
    <t>Skatt og offentlige avgifter</t>
  </si>
  <si>
    <t>SUM EGENKAPITAL OG GJELD</t>
  </si>
  <si>
    <t>Investeringer i aksjer og andeler</t>
  </si>
  <si>
    <t>Sum anleggsmider</t>
  </si>
  <si>
    <t>Varige driftsmidler</t>
  </si>
  <si>
    <t>Sum varige driftsmidler</t>
  </si>
  <si>
    <t>Sted, dato og år</t>
  </si>
  <si>
    <t>Note 1</t>
  </si>
  <si>
    <t>Note 2</t>
  </si>
  <si>
    <t>Note 3</t>
  </si>
  <si>
    <t>Note 4</t>
  </si>
  <si>
    <t>Note 5</t>
  </si>
  <si>
    <t>Tilgang</t>
  </si>
  <si>
    <t>Avgang</t>
  </si>
  <si>
    <t>Tap avgang driftsmiddel</t>
  </si>
  <si>
    <t>Årets avskrivninger</t>
  </si>
  <si>
    <t>Økonomisk levetid</t>
  </si>
  <si>
    <t>10 år</t>
  </si>
  <si>
    <t>Avskrivningsplan</t>
  </si>
  <si>
    <t>Lineær</t>
  </si>
  <si>
    <t>Note 6</t>
  </si>
  <si>
    <t>Note 8</t>
  </si>
  <si>
    <t>Annen langsiktig gjeld</t>
  </si>
  <si>
    <t>Lån</t>
  </si>
  <si>
    <t>Avsetninger fond</t>
  </si>
  <si>
    <t>Sum langsiktig gjeld</t>
  </si>
  <si>
    <t>Hovedbokskonto</t>
  </si>
  <si>
    <t>Sum finansielle anleggsmidler</t>
  </si>
  <si>
    <t>Utgifter kostnadsføres i samme periode som tilhørende inntekt</t>
  </si>
  <si>
    <t>Driftsinntekter og offentlige tilskudd inntektsføres når de er opptjent.</t>
  </si>
  <si>
    <t>Hovedregel for vurdering og klassifisering av eiendeler og gjeld</t>
  </si>
  <si>
    <t>Eiendeler og gjeld i utenlandsk valuta</t>
  </si>
  <si>
    <t>Pengeposter i utenlandsk valuta er i balansen omregnet til balansedagens kurs.</t>
  </si>
  <si>
    <t>Inntektsføringsprinsipper</t>
  </si>
  <si>
    <t xml:space="preserve">Reise- og oppholdskostnader </t>
  </si>
  <si>
    <t>Note 9</t>
  </si>
  <si>
    <t>Note 10</t>
  </si>
  <si>
    <t>Bankinnskudd</t>
  </si>
  <si>
    <t>Note 11</t>
  </si>
  <si>
    <t>Note 12</t>
  </si>
  <si>
    <t>Påløpte feriepenger</t>
  </si>
  <si>
    <t>Mottatte ikke opptjente inntekter</t>
  </si>
  <si>
    <t>Øvrige påløpte kostnader</t>
  </si>
  <si>
    <t>Note 14</t>
  </si>
  <si>
    <t>Pantelån DnBNOR ASA *</t>
  </si>
  <si>
    <t>Øvrig langsiktig gjeld **</t>
  </si>
  <si>
    <t xml:space="preserve">* De årlige avdragene er kr. 100.000. Lånet vil være nedbetalt i 2020. </t>
  </si>
  <si>
    <t xml:space="preserve">** </t>
  </si>
  <si>
    <t>Note 15</t>
  </si>
  <si>
    <t>Årets resultat til annen egenkapital</t>
  </si>
  <si>
    <t>Annen</t>
  </si>
  <si>
    <t>egenkapital</t>
  </si>
  <si>
    <t>"logo" hvis ønskelig</t>
  </si>
  <si>
    <t>30xx-32xx</t>
  </si>
  <si>
    <t>34xx</t>
  </si>
  <si>
    <t>3500-3999</t>
  </si>
  <si>
    <t>4xxx</t>
  </si>
  <si>
    <t>6000-6099</t>
  </si>
  <si>
    <t>80xx</t>
  </si>
  <si>
    <t>81xx</t>
  </si>
  <si>
    <t>"navn"</t>
  </si>
  <si>
    <t>12xx</t>
  </si>
  <si>
    <t>18xx</t>
  </si>
  <si>
    <t>14xx</t>
  </si>
  <si>
    <t>19xx</t>
  </si>
  <si>
    <t>20xx</t>
  </si>
  <si>
    <t>24xx</t>
  </si>
  <si>
    <t>15xx,1380,1381</t>
  </si>
  <si>
    <t>22xx</t>
  </si>
  <si>
    <t>2100-2110</t>
  </si>
  <si>
    <t>17xx</t>
  </si>
  <si>
    <t>Andre periodiseringer</t>
  </si>
  <si>
    <t>2600-2900,2941</t>
  </si>
  <si>
    <t>2940,2942-2999</t>
  </si>
  <si>
    <t>6100-7449,7461-7999</t>
  </si>
  <si>
    <t>Note 16</t>
  </si>
  <si>
    <t>Annet det synes essensielt å opplyse om?</t>
  </si>
  <si>
    <t>Korrigeringer og omklassifiseringer</t>
  </si>
  <si>
    <t>Sponsorinntekter</t>
  </si>
  <si>
    <t>Antall medlemmer</t>
  </si>
  <si>
    <t>Annen langsiktig gjeld og kortsiktig gjeld er vurdert til pålydende beløp.</t>
  </si>
  <si>
    <t>Sum finansposter</t>
  </si>
  <si>
    <t>Klubbhus</t>
  </si>
  <si>
    <t>20 år</t>
  </si>
  <si>
    <t>Noter til regnskapet</t>
  </si>
  <si>
    <t>Balanse</t>
  </si>
  <si>
    <t>Resultatregnskap</t>
  </si>
  <si>
    <t>Egenkapital pr 01.01</t>
  </si>
  <si>
    <t>Anskaffelseskost 01.01</t>
  </si>
  <si>
    <t>Anskaffelseskost 31.12</t>
  </si>
  <si>
    <t>Akk. Avskrivninger pr 31.12</t>
  </si>
  <si>
    <t>Bokført verdi pr 31.12</t>
  </si>
  <si>
    <t>Egenkapital pr. 31.12</t>
  </si>
  <si>
    <t>Ved utgangen av året var totalt antall medlemmer 1234.</t>
  </si>
  <si>
    <t xml:space="preserve">Anleggsmidler er vurdert til anksaffelseskost, men ikke til høyere verdi enn gjelden knyttet til anleggsmidlet. </t>
  </si>
  <si>
    <t>Omløpsmidler er vurdert til laveste av anskaffelseskost og fremtidig salgsverdi fratrykket salgskostnader.</t>
  </si>
  <si>
    <t>Regnskapet er ført etter regnskapsprinsippet. Dette innebærer at inntekter er registrert i den periode de er</t>
  </si>
  <si>
    <t>inntjent og utgifter er registrert i den periode de er påløpt.</t>
  </si>
  <si>
    <t>Dersom virkelig verdi av anleggsmidler er lavere enn balanseført verdi og verdifallet forventes ikke å være</t>
  </si>
  <si>
    <t>forbigående, er det foretatt nedskrivning til virkelig verdi.</t>
  </si>
  <si>
    <t>inntektsavsetninger.</t>
  </si>
  <si>
    <t xml:space="preserve">For prosjekter som har øremerkede midler der aktiviteten ikke er fullført ved periodens utløp, foretas det </t>
  </si>
  <si>
    <t>organisasjonsledd tilknyttet NIF.</t>
  </si>
  <si>
    <t xml:space="preserve">Årsregnskapet er satt opp i samsvar med Regnskaps- og revisjonsbestemmelsene for små </t>
  </si>
  <si>
    <t xml:space="preserve">Eiendeler bestemt til varig eie eller bruk, er klassifisert som anleggsmidler. Andre eiendeler er klassifisert </t>
  </si>
  <si>
    <t>Ved klassfisering av kortsiktig og langsiktig gjeld er tilvsvarende kriterier lagt til grunn.</t>
  </si>
  <si>
    <t xml:space="preserve">som omløpsmidler. Fordringer som skal tilbakebetales innen et år er klassifisert som omløpsmidler. </t>
  </si>
  <si>
    <t>minst med et årlig beløp som tilsvarer nedbetalingen av langsiktig gjeld tilknyttet anlegget.</t>
  </si>
  <si>
    <t>Anleggsmidler med begrenset økonomisk levetid avskrives lineært over den økonomiske levetiden men</t>
  </si>
  <si>
    <t>som er kortere enn tre måneder fra anskaffelse.</t>
  </si>
  <si>
    <t>Bankinnskudd, kontanter o.l. inkluderer kontanter, bankinnskudd og andre betalingsmidler med forfallsdato</t>
  </si>
  <si>
    <t>Salgs- og sponsorinntekter</t>
  </si>
  <si>
    <t>Salgsinntekter</t>
  </si>
  <si>
    <t>Barteravtaler</t>
  </si>
  <si>
    <t>Note 7</t>
  </si>
  <si>
    <t>Note 13</t>
  </si>
  <si>
    <t>Driftsinntekter</t>
  </si>
  <si>
    <t>Driftskostnader</t>
  </si>
  <si>
    <t>Annen godt.</t>
  </si>
  <si>
    <t>Styremedlemmer</t>
  </si>
  <si>
    <t>Honorar og annen godtgjørelse til ledende personer</t>
  </si>
  <si>
    <t>Styreleder</t>
  </si>
  <si>
    <t>*spesifiseres* (hvis aktuelt)</t>
  </si>
  <si>
    <t>Honorarer</t>
  </si>
  <si>
    <t>Tilskudd fra xxx kommune</t>
  </si>
  <si>
    <t>Lokale aktivitetsmidler</t>
  </si>
  <si>
    <t>Grasrotandel</t>
  </si>
  <si>
    <t>xxx</t>
  </si>
  <si>
    <t>Tilskudd fra xxx fylke</t>
  </si>
  <si>
    <t>Medlemskontingenter</t>
  </si>
  <si>
    <t>Treningsavgifter</t>
  </si>
  <si>
    <t>Momskompensasjon</t>
  </si>
  <si>
    <t>Dugnadsinntekter</t>
  </si>
  <si>
    <t>Egenandeler</t>
  </si>
  <si>
    <t>Andre kostnader</t>
  </si>
  <si>
    <t>Annet utstyr</t>
  </si>
  <si>
    <t>Balanseposten består av:</t>
  </si>
  <si>
    <t>Lønns- og personalkostnader</t>
  </si>
  <si>
    <t>Kontor- og administrasjonskostnader</t>
  </si>
  <si>
    <t>Ansk. kost</t>
  </si>
  <si>
    <t>Debitormassen er oppført til pålydende med fradrag for usikre fordringer på kr. 10.000.</t>
  </si>
  <si>
    <t>Forskuddsbetalte kostnader</t>
  </si>
  <si>
    <t>Opptjente, ikke innbetalte, inntekter</t>
  </si>
  <si>
    <t>Bundet</t>
  </si>
  <si>
    <t>Periodiserte tilskudd</t>
  </si>
  <si>
    <t>Varer</t>
  </si>
  <si>
    <t>Sum varelager</t>
  </si>
  <si>
    <t>Egenkapital med selvpålagte restriksjoner</t>
  </si>
  <si>
    <t>Sum egenkapital med selvpålagte restriksjoner</t>
  </si>
  <si>
    <t>Annen egenkapital</t>
  </si>
  <si>
    <r>
      <rPr>
        <sz val="10"/>
        <color rgb="FFFF0000"/>
        <rFont val="Arial"/>
        <family val="2"/>
      </rPr>
      <t>Årsresultat</t>
    </r>
    <r>
      <rPr>
        <sz val="10"/>
        <rFont val="Arial"/>
        <family val="2"/>
      </rPr>
      <t xml:space="preserve"> / </t>
    </r>
    <r>
      <rPr>
        <sz val="10"/>
        <color rgb="FF00B050"/>
        <rFont val="Arial"/>
        <family val="2"/>
      </rPr>
      <t>Årets resultat etter selvpålagte restriksjoner</t>
    </r>
  </si>
  <si>
    <t>Sum annen egenkapital</t>
  </si>
  <si>
    <t>*formål*</t>
  </si>
  <si>
    <r>
      <rPr>
        <sz val="11"/>
        <color rgb="FFFF0000"/>
        <rFont val="Calibri"/>
        <family val="2"/>
        <scheme val="minor"/>
      </rPr>
      <t>Situasjo</t>
    </r>
    <r>
      <rPr>
        <sz val="11"/>
        <color rgb="FF00B050"/>
        <rFont val="Calibri"/>
        <family val="2"/>
        <scheme val="minor"/>
      </rPr>
      <t>nsbetinget</t>
    </r>
  </si>
  <si>
    <t>Daglig leder</t>
  </si>
  <si>
    <t>Nestleder</t>
  </si>
  <si>
    <t>6, 5</t>
  </si>
  <si>
    <t>Serie- og turneringskostnader</t>
  </si>
  <si>
    <t>Avsatt til vedlikehold klubbhus</t>
  </si>
  <si>
    <t>Til (fra) egenkapital</t>
  </si>
  <si>
    <t>Klubben Idrettslag</t>
  </si>
  <si>
    <t>Av likvide midler på kr 369.218 utgjør bundne skattetrekksmidler kr 20.000.</t>
  </si>
  <si>
    <t>Til avsetning vedlikehold klubbhus</t>
  </si>
  <si>
    <t>Endring av sammenligningstall</t>
  </si>
  <si>
    <t xml:space="preserve">(Det skal opplyses om sammenligningstall er omarbeidet. Dersom tallene er omarbeidet, skal </t>
  </si>
  <si>
    <r>
      <t xml:space="preserve">omarbeidingen forklares.) </t>
    </r>
    <r>
      <rPr>
        <b/>
        <i/>
        <sz val="10"/>
        <color rgb="FFFF0000"/>
        <rFont val="Calibri"/>
        <family val="2"/>
        <scheme val="minor"/>
      </rPr>
      <t xml:space="preserve">Punktet fjernes om sammenligningstall </t>
    </r>
    <r>
      <rPr>
        <b/>
        <i/>
        <u/>
        <sz val="10"/>
        <color rgb="FFFF0000"/>
        <rFont val="Calibri"/>
        <family val="2"/>
        <scheme val="minor"/>
      </rPr>
      <t>ikke</t>
    </r>
    <r>
      <rPr>
        <b/>
        <i/>
        <sz val="10"/>
        <color rgb="FFFF0000"/>
        <rFont val="Calibri"/>
        <family val="2"/>
        <scheme val="minor"/>
      </rPr>
      <t xml:space="preserve"> er omarbeidet.</t>
    </r>
  </si>
  <si>
    <t>(Det skal opplyses om det er gjort korringeringer av fil i tidlegere årsregnskap samt klassifiseringer.)</t>
  </si>
  <si>
    <t>Punktet fjernes hvis det ikke er gjort korrigeringer eller omklassifiseringer.</t>
  </si>
  <si>
    <r>
      <t>Lønns- og personalkostnader</t>
    </r>
    <r>
      <rPr>
        <b/>
        <sz val="11"/>
        <color rgb="FFFF0000"/>
        <rFont val="Calibri"/>
        <family val="2"/>
        <scheme val="minor"/>
      </rPr>
      <t xml:space="preserve"> </t>
    </r>
  </si>
  <si>
    <t>Denne posten vedrører lønn, arbeidsgiveravgift og andre personalkostnader samlet for administrasjon,</t>
  </si>
  <si>
    <t>trenere, støtteapparat og andre.</t>
  </si>
  <si>
    <t>Arbeidsgiveravgift</t>
  </si>
  <si>
    <t>Pensjonskostnader</t>
  </si>
  <si>
    <t>Andre lønnskostnader</t>
  </si>
  <si>
    <t>Lønn og honorarer</t>
  </si>
  <si>
    <t>vise de enkelte gruppers regnskapsforhold. Dette kan gjøres i form av et vedlegg</t>
  </si>
  <si>
    <t>til årsregnskapet, evnt som en ekstra note i noteoppsettet.</t>
  </si>
  <si>
    <t>* Dersom idrettslaget er delt inn i flere grupper/avdelinger, skal årsregnskapet også</t>
  </si>
  <si>
    <t>* Malen for resultatregnskap er veldig standard. Hvis det ikke er aktivert anleggsmidler</t>
  </si>
  <si>
    <t>* Malen for balansen inneholder en del linjer som kanskje ikke er aktuelle for deres IL,</t>
  </si>
  <si>
    <t>i så fall fjernes disse. Dette gjelder i første rekke anleggsmidler, egenkapital med selvpålagte</t>
  </si>
  <si>
    <t>* Noteoppsettet inneholder noter som dekker alle regnskaps- og balanselinjer i malen.</t>
  </si>
  <si>
    <t>relevant.</t>
  </si>
  <si>
    <r>
      <t xml:space="preserve">Antall årsverk </t>
    </r>
    <r>
      <rPr>
        <sz val="10"/>
        <color rgb="FFFF0000"/>
        <rFont val="Calibri"/>
        <family val="2"/>
        <scheme val="minor"/>
      </rPr>
      <t>(fjernes hvis ingen faste ansatte)</t>
    </r>
  </si>
  <si>
    <r>
      <t xml:space="preserve">Daglig leder </t>
    </r>
    <r>
      <rPr>
        <i/>
        <sz val="10"/>
        <color rgb="FFFF0000"/>
        <rFont val="Calibri"/>
        <family val="2"/>
        <scheme val="minor"/>
      </rPr>
      <t>(hvis det er en daglig leder)</t>
    </r>
  </si>
  <si>
    <t>Bokført gjeld:</t>
  </si>
  <si>
    <t xml:space="preserve">hva idrettslaget bør presentere i sine noter, men kan også endres eller fjernes hvis ikke </t>
  </si>
  <si>
    <t xml:space="preserve">så står de fritt til å gjøre dette. Da utarbeides det ytterligere noter og lages eventuelt </t>
  </si>
  <si>
    <t xml:space="preserve">så vil det ikke finne sted noen avskrivninger, og denne linjen kan fjernes. </t>
  </si>
  <si>
    <t>restriksjoner, langsiktig gjeld og offentlige avgifter.</t>
  </si>
  <si>
    <t>- Prinsippnoten skal stå, men hvis det er informasjon som er irrelevant for IL (f.eks</t>
  </si>
  <si>
    <t>pengeposter i utenlandsk valuta, endringer av sammenligningstall etc så fjernes dette.</t>
  </si>
  <si>
    <t>- Noter som tilhører linjer fra resultat eller balanse som er fjernet, skal også fjernes.</t>
  </si>
  <si>
    <t>- Linjene under hver enkelt note er ekesempellinjer. De er som oftest gode forslag til</t>
  </si>
  <si>
    <t>- Hvis idrettslaget mener at det bør presenteres ytterligere noter eller noteinformasjon</t>
  </si>
  <si>
    <t>henvisning til linjer i resultatregnskapet eller balansen.</t>
  </si>
  <si>
    <t xml:space="preserve">* Idrettslaget skal avlegge et årsregnskap som består av resultat, balanse og noter. </t>
  </si>
  <si>
    <t>201x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</si>
</sst>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_ &quot;kr&quot;\ * #,##0_ ;_ &quot;kr&quot;\ * \-#,##0_ ;_ &quot;kr&quot;\ * &quot;-&quot;??_ ;_ @_ "/>
    <numFmt numFmtId="166" formatCode="0.0"/>
    <numFmt numFmtId="167" formatCode="#,##0_);[Red]\(#,##0\);\-___)"/>
  </numFmts>
  <fonts count="41" x14ac:knownFonts="1">
    <font>
      <sz val="11"/>
      <name val="Times New Roman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48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37" fontId="8" fillId="0" borderId="0">
      <alignment horizontal="centerContinuous"/>
    </xf>
    <xf numFmtId="37" fontId="10" fillId="0" borderId="0">
      <alignment horizontal="centerContinuous"/>
    </xf>
    <xf numFmtId="0" fontId="12" fillId="0" borderId="0"/>
    <xf numFmtId="0" fontId="12" fillId="0" borderId="0"/>
    <xf numFmtId="14" fontId="13" fillId="0" borderId="0"/>
    <xf numFmtId="1" fontId="13" fillId="0" borderId="0"/>
    <xf numFmtId="40" fontId="13" fillId="0" borderId="0"/>
    <xf numFmtId="0" fontId="7" fillId="0" borderId="0"/>
    <xf numFmtId="37" fontId="11" fillId="0" borderId="0">
      <alignment horizontal="centerContinuous"/>
    </xf>
    <xf numFmtId="37" fontId="9" fillId="0" borderId="0">
      <alignment horizontal="centerContinuous"/>
    </xf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252"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0" fontId="14" fillId="0" borderId="0" xfId="0" applyNumberFormat="1" applyFont="1"/>
    <xf numFmtId="0" fontId="17" fillId="0" borderId="0" xfId="2" applyFont="1" applyAlignment="1">
      <alignment horizontal="centerContinuous"/>
    </xf>
    <xf numFmtId="0" fontId="17" fillId="0" borderId="0" xfId="2" applyFont="1"/>
    <xf numFmtId="3" fontId="17" fillId="0" borderId="0" xfId="2" applyNumberFormat="1" applyFont="1"/>
    <xf numFmtId="0" fontId="17" fillId="0" borderId="0" xfId="2" applyFont="1" applyAlignment="1">
      <alignment horizontal="center"/>
    </xf>
    <xf numFmtId="3" fontId="17" fillId="0" borderId="0" xfId="2" applyNumberFormat="1" applyFont="1" applyAlignment="1">
      <alignment horizontal="centerContinuous"/>
    </xf>
    <xf numFmtId="0" fontId="20" fillId="0" borderId="0" xfId="5" applyFont="1"/>
    <xf numFmtId="0" fontId="20" fillId="0" borderId="0" xfId="5" applyFont="1" applyAlignment="1">
      <alignment horizontal="center"/>
    </xf>
    <xf numFmtId="1" fontId="20" fillId="0" borderId="0" xfId="2" quotePrefix="1" applyNumberFormat="1" applyFont="1" applyAlignment="1">
      <alignment horizontal="center"/>
    </xf>
    <xf numFmtId="1" fontId="17" fillId="0" borderId="0" xfId="2" applyNumberFormat="1" applyFont="1" applyAlignment="1">
      <alignment horizontal="center"/>
    </xf>
    <xf numFmtId="0" fontId="20" fillId="0" borderId="0" xfId="2" applyFont="1"/>
    <xf numFmtId="0" fontId="20" fillId="0" borderId="3" xfId="6" applyFont="1" applyBorder="1"/>
    <xf numFmtId="0" fontId="20" fillId="0" borderId="0" xfId="6" applyFont="1" applyAlignment="1">
      <alignment horizontal="center"/>
    </xf>
    <xf numFmtId="3" fontId="20" fillId="0" borderId="3" xfId="2" applyNumberFormat="1" applyFont="1" applyBorder="1"/>
    <xf numFmtId="0" fontId="17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20" fillId="0" borderId="0" xfId="6" applyFont="1"/>
    <xf numFmtId="0" fontId="17" fillId="0" borderId="0" xfId="5" applyFont="1"/>
    <xf numFmtId="0" fontId="17" fillId="0" borderId="0" xfId="5" applyFont="1" applyAlignment="1">
      <alignment horizontal="center"/>
    </xf>
    <xf numFmtId="0" fontId="20" fillId="0" borderId="0" xfId="2" applyFont="1" applyAlignment="1">
      <alignment horizontal="center"/>
    </xf>
    <xf numFmtId="0" fontId="20" fillId="0" borderId="0" xfId="2" applyFont="1" applyBorder="1"/>
    <xf numFmtId="0" fontId="20" fillId="0" borderId="0" xfId="2" applyFont="1" applyBorder="1" applyAlignment="1">
      <alignment horizontal="center"/>
    </xf>
    <xf numFmtId="3" fontId="17" fillId="0" borderId="0" xfId="2" applyNumberFormat="1" applyFont="1" applyBorder="1"/>
    <xf numFmtId="0" fontId="17" fillId="0" borderId="0" xfId="2" applyFont="1" applyBorder="1"/>
    <xf numFmtId="0" fontId="17" fillId="0" borderId="0" xfId="2" applyFont="1" applyBorder="1" applyAlignment="1">
      <alignment horizontal="center"/>
    </xf>
    <xf numFmtId="3" fontId="20" fillId="0" borderId="2" xfId="2" applyNumberFormat="1" applyFont="1" applyBorder="1"/>
    <xf numFmtId="0" fontId="20" fillId="0" borderId="3" xfId="6" applyFont="1" applyBorder="1" applyAlignment="1">
      <alignment horizontal="center"/>
    </xf>
    <xf numFmtId="3" fontId="17" fillId="0" borderId="3" xfId="2" applyNumberFormat="1" applyFont="1" applyBorder="1"/>
    <xf numFmtId="0" fontId="20" fillId="0" borderId="4" xfId="6" applyFont="1" applyBorder="1"/>
    <xf numFmtId="0" fontId="20" fillId="0" borderId="4" xfId="6" applyFont="1" applyBorder="1" applyAlignment="1">
      <alignment horizontal="center"/>
    </xf>
    <xf numFmtId="3" fontId="20" fillId="0" borderId="4" xfId="2" applyNumberFormat="1" applyFont="1" applyBorder="1"/>
    <xf numFmtId="3" fontId="17" fillId="0" borderId="4" xfId="2" applyNumberFormat="1" applyFont="1" applyBorder="1"/>
    <xf numFmtId="0" fontId="20" fillId="0" borderId="2" xfId="2" applyFont="1" applyBorder="1"/>
    <xf numFmtId="0" fontId="20" fillId="0" borderId="2" xfId="2" applyFont="1" applyBorder="1" applyAlignment="1">
      <alignment horizontal="center"/>
    </xf>
    <xf numFmtId="0" fontId="20" fillId="0" borderId="2" xfId="6" applyFont="1" applyBorder="1"/>
    <xf numFmtId="0" fontId="20" fillId="0" borderId="2" xfId="6" applyFont="1" applyBorder="1" applyAlignment="1">
      <alignment horizontal="center"/>
    </xf>
    <xf numFmtId="3" fontId="17" fillId="0" borderId="2" xfId="2" applyNumberFormat="1" applyFont="1" applyBorder="1"/>
    <xf numFmtId="0" fontId="17" fillId="0" borderId="0" xfId="2" applyFont="1" applyFill="1"/>
    <xf numFmtId="37" fontId="16" fillId="0" borderId="0" xfId="11" applyFont="1" applyAlignment="1">
      <alignment horizontal="left"/>
    </xf>
    <xf numFmtId="37" fontId="16" fillId="0" borderId="0" xfId="11" applyFont="1">
      <alignment horizontal="centerContinuous"/>
    </xf>
    <xf numFmtId="0" fontId="22" fillId="0" borderId="0" xfId="2" applyFont="1"/>
    <xf numFmtId="0" fontId="17" fillId="0" borderId="0" xfId="0" applyFont="1" applyFill="1"/>
    <xf numFmtId="0" fontId="20" fillId="0" borderId="0" xfId="0" applyFont="1" applyFill="1"/>
    <xf numFmtId="0" fontId="20" fillId="0" borderId="0" xfId="0" applyFont="1"/>
    <xf numFmtId="0" fontId="17" fillId="0" borderId="0" xfId="0" applyFont="1"/>
    <xf numFmtId="0" fontId="17" fillId="0" borderId="0" xfId="0" applyFont="1" applyAlignment="1"/>
    <xf numFmtId="0" fontId="22" fillId="0" borderId="0" xfId="2" applyFont="1" applyBorder="1"/>
    <xf numFmtId="0" fontId="17" fillId="0" borderId="1" xfId="2" applyFont="1" applyBorder="1"/>
    <xf numFmtId="1" fontId="20" fillId="0" borderId="1" xfId="2" applyNumberFormat="1" applyFont="1" applyBorder="1" applyAlignment="1">
      <alignment horizontal="center"/>
    </xf>
    <xf numFmtId="3" fontId="17" fillId="0" borderId="0" xfId="2" applyNumberFormat="1" applyFont="1" applyFill="1"/>
    <xf numFmtId="0" fontId="20" fillId="0" borderId="3" xfId="2" applyFont="1" applyBorder="1"/>
    <xf numFmtId="0" fontId="17" fillId="0" borderId="3" xfId="2" applyFont="1" applyBorder="1"/>
    <xf numFmtId="3" fontId="20" fillId="0" borderId="0" xfId="2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3" fontId="17" fillId="0" borderId="0" xfId="0" applyNumberFormat="1" applyFont="1"/>
    <xf numFmtId="0" fontId="17" fillId="0" borderId="0" xfId="0" applyFont="1" applyAlignment="1">
      <alignment horizontal="center"/>
    </xf>
    <xf numFmtId="3" fontId="17" fillId="0" borderId="0" xfId="0" applyNumberFormat="1" applyFont="1" applyFill="1"/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3" fontId="20" fillId="0" borderId="3" xfId="0" applyNumberFormat="1" applyFont="1" applyBorder="1"/>
    <xf numFmtId="0" fontId="17" fillId="0" borderId="0" xfId="2" applyFont="1" applyFill="1" applyBorder="1"/>
    <xf numFmtId="38" fontId="17" fillId="0" borderId="0" xfId="2" applyNumberFormat="1" applyFont="1" applyBorder="1"/>
    <xf numFmtId="38" fontId="20" fillId="0" borderId="0" xfId="2" applyNumberFormat="1" applyFont="1" applyBorder="1" applyAlignment="1">
      <alignment horizontal="right"/>
    </xf>
    <xf numFmtId="38" fontId="22" fillId="0" borderId="0" xfId="2" applyNumberFormat="1" applyFont="1" applyBorder="1" applyAlignment="1"/>
    <xf numFmtId="3" fontId="20" fillId="0" borderId="1" xfId="13" applyNumberFormat="1" applyFont="1" applyBorder="1"/>
    <xf numFmtId="3" fontId="20" fillId="0" borderId="1" xfId="13" applyNumberFormat="1" applyFont="1" applyBorder="1" applyAlignment="1">
      <alignment horizontal="center"/>
    </xf>
    <xf numFmtId="3" fontId="20" fillId="0" borderId="1" xfId="13" applyNumberFormat="1" applyFont="1" applyBorder="1" applyAlignment="1">
      <alignment horizontal="center" wrapText="1"/>
    </xf>
    <xf numFmtId="0" fontId="20" fillId="0" borderId="1" xfId="2" applyFont="1" applyBorder="1" applyAlignment="1">
      <alignment horizontal="right"/>
    </xf>
    <xf numFmtId="3" fontId="17" fillId="0" borderId="0" xfId="13" applyNumberFormat="1" applyFont="1" applyBorder="1"/>
    <xf numFmtId="38" fontId="17" fillId="0" borderId="0" xfId="13" applyNumberFormat="1" applyFont="1" applyBorder="1"/>
    <xf numFmtId="38" fontId="17" fillId="0" borderId="1" xfId="13" applyNumberFormat="1" applyFont="1" applyBorder="1"/>
    <xf numFmtId="3" fontId="17" fillId="0" borderId="1" xfId="13" applyNumberFormat="1" applyFont="1" applyBorder="1"/>
    <xf numFmtId="3" fontId="17" fillId="0" borderId="1" xfId="2" applyNumberFormat="1" applyFont="1" applyBorder="1"/>
    <xf numFmtId="38" fontId="20" fillId="0" borderId="0" xfId="13" applyNumberFormat="1" applyFont="1" applyBorder="1"/>
    <xf numFmtId="3" fontId="20" fillId="0" borderId="0" xfId="13" applyNumberFormat="1" applyFont="1" applyBorder="1"/>
    <xf numFmtId="3" fontId="20" fillId="0" borderId="0" xfId="13" applyNumberFormat="1" applyFont="1" applyBorder="1" applyAlignment="1">
      <alignment horizontal="right"/>
    </xf>
    <xf numFmtId="3" fontId="17" fillId="0" borderId="1" xfId="13" applyNumberFormat="1" applyFont="1" applyBorder="1" applyAlignment="1">
      <alignment horizontal="right"/>
    </xf>
    <xf numFmtId="3" fontId="17" fillId="0" borderId="0" xfId="13" applyNumberFormat="1" applyFont="1" applyBorder="1" applyAlignment="1">
      <alignment horizontal="right"/>
    </xf>
    <xf numFmtId="38" fontId="22" fillId="0" borderId="0" xfId="2" applyNumberFormat="1" applyFont="1" applyBorder="1"/>
    <xf numFmtId="3" fontId="17" fillId="0" borderId="0" xfId="1" applyNumberFormat="1" applyFont="1"/>
    <xf numFmtId="3" fontId="17" fillId="0" borderId="1" xfId="1" applyNumberFormat="1" applyFont="1" applyBorder="1"/>
    <xf numFmtId="3" fontId="17" fillId="0" borderId="1" xfId="0" applyNumberFormat="1" applyFont="1" applyBorder="1"/>
    <xf numFmtId="0" fontId="17" fillId="0" borderId="3" xfId="0" applyFont="1" applyBorder="1"/>
    <xf numFmtId="3" fontId="20" fillId="0" borderId="3" xfId="1" applyNumberFormat="1" applyFont="1" applyBorder="1"/>
    <xf numFmtId="164" fontId="17" fillId="0" borderId="0" xfId="1" applyNumberFormat="1" applyFont="1"/>
    <xf numFmtId="43" fontId="17" fillId="0" borderId="0" xfId="0" applyNumberFormat="1" applyFont="1"/>
    <xf numFmtId="0" fontId="17" fillId="0" borderId="0" xfId="0" applyFont="1" applyBorder="1"/>
    <xf numFmtId="165" fontId="17" fillId="0" borderId="0" xfId="1" applyNumberFormat="1" applyFont="1"/>
    <xf numFmtId="38" fontId="20" fillId="0" borderId="0" xfId="2" applyNumberFormat="1" applyFont="1" applyBorder="1"/>
    <xf numFmtId="0" fontId="20" fillId="0" borderId="1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8" fontId="20" fillId="0" borderId="0" xfId="15" applyNumberFormat="1" applyFont="1" applyBorder="1"/>
    <xf numFmtId="3" fontId="17" fillId="0" borderId="0" xfId="15" applyNumberFormat="1" applyFont="1" applyBorder="1"/>
    <xf numFmtId="3" fontId="17" fillId="0" borderId="0" xfId="15" applyNumberFormat="1" applyFont="1" applyBorder="1" applyAlignment="1">
      <alignment horizontal="right"/>
    </xf>
    <xf numFmtId="38" fontId="17" fillId="0" borderId="0" xfId="15" applyNumberFormat="1" applyFont="1" applyBorder="1"/>
    <xf numFmtId="38" fontId="20" fillId="0" borderId="3" xfId="15" applyNumberFormat="1" applyFont="1" applyBorder="1"/>
    <xf numFmtId="3" fontId="20" fillId="0" borderId="3" xfId="15" applyNumberFormat="1" applyFont="1" applyBorder="1"/>
    <xf numFmtId="3" fontId="20" fillId="0" borderId="0" xfId="13" quotePrefix="1" applyNumberFormat="1" applyFont="1" applyBorder="1" applyAlignment="1">
      <alignment horizontal="right"/>
    </xf>
    <xf numFmtId="9" fontId="20" fillId="0" borderId="0" xfId="14" applyNumberFormat="1" applyFont="1" applyBorder="1"/>
    <xf numFmtId="3" fontId="22" fillId="0" borderId="0" xfId="15" applyNumberFormat="1" applyFont="1" applyBorder="1"/>
    <xf numFmtId="3" fontId="20" fillId="0" borderId="0" xfId="15" applyNumberFormat="1" applyFont="1" applyBorder="1" applyAlignment="1">
      <alignment horizontal="right"/>
    </xf>
    <xf numFmtId="3" fontId="20" fillId="0" borderId="0" xfId="15" applyNumberFormat="1" applyFont="1" applyBorder="1" applyAlignment="1">
      <alignment horizontal="center"/>
    </xf>
    <xf numFmtId="3" fontId="20" fillId="0" borderId="0" xfId="15" applyNumberFormat="1" applyFont="1" applyBorder="1"/>
    <xf numFmtId="38" fontId="20" fillId="0" borderId="0" xfId="15" applyNumberFormat="1" applyFont="1" applyBorder="1" applyAlignment="1">
      <alignment horizontal="right"/>
    </xf>
    <xf numFmtId="38" fontId="20" fillId="0" borderId="0" xfId="15" applyNumberFormat="1" applyFont="1" applyBorder="1" applyAlignment="1">
      <alignment horizontal="center"/>
    </xf>
    <xf numFmtId="38" fontId="23" fillId="0" borderId="0" xfId="15" applyNumberFormat="1" applyFont="1" applyBorder="1"/>
    <xf numFmtId="3" fontId="24" fillId="0" borderId="0" xfId="15" applyNumberFormat="1" applyFont="1" applyBorder="1"/>
    <xf numFmtId="3" fontId="27" fillId="0" borderId="0" xfId="16" applyNumberFormat="1" applyFont="1" applyBorder="1"/>
    <xf numFmtId="38" fontId="20" fillId="0" borderId="0" xfId="16" applyNumberFormat="1" applyFont="1" applyBorder="1"/>
    <xf numFmtId="38" fontId="17" fillId="0" borderId="0" xfId="16" applyNumberFormat="1" applyFont="1" applyBorder="1"/>
    <xf numFmtId="0" fontId="20" fillId="0" borderId="0" xfId="2" quotePrefix="1" applyFont="1" applyBorder="1" applyAlignment="1">
      <alignment horizontal="right"/>
    </xf>
    <xf numFmtId="3" fontId="22" fillId="0" borderId="0" xfId="16" applyNumberFormat="1" applyFont="1" applyBorder="1" applyAlignment="1">
      <alignment horizontal="left"/>
    </xf>
    <xf numFmtId="3" fontId="25" fillId="0" borderId="0" xfId="16" applyNumberFormat="1" applyFont="1" applyBorder="1"/>
    <xf numFmtId="3" fontId="26" fillId="0" borderId="0" xfId="16" applyNumberFormat="1" applyFont="1" applyBorder="1"/>
    <xf numFmtId="3" fontId="17" fillId="0" borderId="0" xfId="17" applyNumberFormat="1" applyFont="1" applyBorder="1"/>
    <xf numFmtId="166" fontId="20" fillId="0" borderId="0" xfId="16" applyNumberFormat="1" applyFont="1" applyBorder="1"/>
    <xf numFmtId="167" fontId="20" fillId="0" borderId="0" xfId="2" applyNumberFormat="1" applyFont="1" applyBorder="1" applyAlignment="1">
      <alignment horizontal="right"/>
    </xf>
    <xf numFmtId="166" fontId="17" fillId="0" borderId="0" xfId="16" applyNumberFormat="1" applyFont="1" applyBorder="1"/>
    <xf numFmtId="3" fontId="20" fillId="0" borderId="0" xfId="18" applyNumberFormat="1" applyFont="1" applyBorder="1"/>
    <xf numFmtId="3" fontId="20" fillId="0" borderId="0" xfId="18" applyNumberFormat="1" applyFont="1" applyBorder="1" applyAlignment="1">
      <alignment wrapText="1"/>
    </xf>
    <xf numFmtId="0" fontId="20" fillId="0" borderId="0" xfId="2" applyFont="1" applyBorder="1" applyAlignment="1">
      <alignment horizontal="center"/>
    </xf>
    <xf numFmtId="0" fontId="17" fillId="2" borderId="0" xfId="2" applyFont="1" applyFill="1" applyBorder="1"/>
    <xf numFmtId="0" fontId="17" fillId="0" borderId="0" xfId="2" applyFont="1" applyBorder="1" applyAlignment="1">
      <alignment horizontal="right"/>
    </xf>
    <xf numFmtId="0" fontId="17" fillId="2" borderId="0" xfId="2" applyFont="1" applyFill="1"/>
    <xf numFmtId="0" fontId="17" fillId="3" borderId="0" xfId="2" applyFont="1" applyFill="1"/>
    <xf numFmtId="3" fontId="17" fillId="0" borderId="0" xfId="18" applyNumberFormat="1" applyFont="1" applyBorder="1"/>
    <xf numFmtId="38" fontId="17" fillId="0" borderId="0" xfId="18" applyNumberFormat="1" applyFont="1" applyBorder="1"/>
    <xf numFmtId="38" fontId="17" fillId="0" borderId="0" xfId="17" applyNumberFormat="1" applyFont="1" applyBorder="1"/>
    <xf numFmtId="9" fontId="17" fillId="0" borderId="0" xfId="17" applyNumberFormat="1" applyFont="1" applyBorder="1"/>
    <xf numFmtId="37" fontId="17" fillId="0" borderId="0" xfId="14" applyNumberFormat="1" applyFont="1" applyBorder="1"/>
    <xf numFmtId="37" fontId="17" fillId="0" borderId="0" xfId="17" applyNumberFormat="1" applyFont="1" applyBorder="1"/>
    <xf numFmtId="38" fontId="28" fillId="0" borderId="0" xfId="18" applyNumberFormat="1" applyFont="1" applyBorder="1" applyAlignment="1">
      <alignment horizontal="left"/>
    </xf>
    <xf numFmtId="3" fontId="22" fillId="0" borderId="0" xfId="16" applyNumberFormat="1" applyFont="1" applyBorder="1"/>
    <xf numFmtId="0" fontId="17" fillId="0" borderId="0" xfId="2" quotePrefix="1" applyFont="1" applyBorder="1"/>
    <xf numFmtId="0" fontId="17" fillId="0" borderId="0" xfId="2" quotePrefix="1" applyFont="1" applyFill="1" applyBorder="1"/>
    <xf numFmtId="0" fontId="17" fillId="0" borderId="0" xfId="2" applyFont="1" applyBorder="1" applyAlignment="1">
      <alignment horizontal="left"/>
    </xf>
    <xf numFmtId="3" fontId="17" fillId="0" borderId="0" xfId="0" applyNumberFormat="1" applyFont="1" applyBorder="1"/>
    <xf numFmtId="0" fontId="17" fillId="0" borderId="3" xfId="0" applyFont="1" applyBorder="1" applyAlignment="1">
      <alignment horizontal="center"/>
    </xf>
    <xf numFmtId="3" fontId="22" fillId="0" borderId="0" xfId="16" applyNumberFormat="1" applyFont="1" applyFill="1" applyBorder="1" applyAlignment="1">
      <alignment horizontal="left"/>
    </xf>
    <xf numFmtId="3" fontId="26" fillId="0" borderId="0" xfId="16" applyNumberFormat="1" applyFont="1" applyFill="1" applyBorder="1"/>
    <xf numFmtId="3" fontId="22" fillId="0" borderId="0" xfId="16" applyNumberFormat="1" applyFont="1" applyFill="1" applyBorder="1"/>
    <xf numFmtId="0" fontId="22" fillId="0" borderId="0" xfId="2" applyFont="1" applyFill="1"/>
    <xf numFmtId="0" fontId="22" fillId="0" borderId="0" xfId="2" applyFont="1" applyFill="1" applyBorder="1"/>
    <xf numFmtId="0" fontId="17" fillId="0" borderId="1" xfId="2" applyFont="1" applyFill="1" applyBorder="1"/>
    <xf numFmtId="1" fontId="20" fillId="0" borderId="1" xfId="2" applyNumberFormat="1" applyFont="1" applyFill="1" applyBorder="1" applyAlignment="1">
      <alignment horizontal="center"/>
    </xf>
    <xf numFmtId="0" fontId="17" fillId="0" borderId="0" xfId="0" applyFont="1" applyFill="1" applyAlignment="1"/>
    <xf numFmtId="0" fontId="20" fillId="0" borderId="3" xfId="2" applyFont="1" applyFill="1" applyBorder="1"/>
    <xf numFmtId="0" fontId="17" fillId="0" borderId="3" xfId="2" applyFont="1" applyFill="1" applyBorder="1"/>
    <xf numFmtId="3" fontId="20" fillId="0" borderId="3" xfId="2" applyNumberFormat="1" applyFont="1" applyFill="1" applyBorder="1"/>
    <xf numFmtId="0" fontId="20" fillId="0" borderId="0" xfId="0" applyFont="1" applyBorder="1"/>
    <xf numFmtId="3" fontId="20" fillId="0" borderId="0" xfId="1" applyNumberFormat="1" applyFont="1" applyBorder="1"/>
    <xf numFmtId="37" fontId="16" fillId="0" borderId="0" xfId="3" applyFont="1" applyFill="1">
      <alignment horizontal="centerContinuous"/>
    </xf>
    <xf numFmtId="3" fontId="18" fillId="0" borderId="0" xfId="0" applyNumberFormat="1" applyFont="1" applyFill="1" applyAlignment="1">
      <alignment horizontal="centerContinuous"/>
    </xf>
    <xf numFmtId="0" fontId="31" fillId="0" borderId="0" xfId="0" applyFont="1" applyFill="1"/>
    <xf numFmtId="3" fontId="31" fillId="0" borderId="0" xfId="0" applyNumberFormat="1" applyFont="1" applyFill="1"/>
    <xf numFmtId="0" fontId="31" fillId="0" borderId="0" xfId="0" applyFont="1" applyFill="1" applyAlignment="1">
      <alignment horizontal="center"/>
    </xf>
    <xf numFmtId="37" fontId="16" fillId="0" borderId="0" xfId="4" applyFont="1" applyFill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"/>
    </xf>
    <xf numFmtId="0" fontId="19" fillId="0" borderId="0" xfId="5" applyFont="1" applyFill="1" applyAlignment="1">
      <alignment horizontal="center"/>
    </xf>
    <xf numFmtId="0" fontId="19" fillId="0" borderId="0" xfId="5" applyFont="1" applyFill="1"/>
    <xf numFmtId="1" fontId="19" fillId="0" borderId="0" xfId="0" quotePrefix="1" applyNumberFormat="1" applyFont="1" applyFill="1" applyAlignment="1">
      <alignment horizontal="right"/>
    </xf>
    <xf numFmtId="3" fontId="18" fillId="0" borderId="0" xfId="0" applyNumberFormat="1" applyFont="1" applyFill="1" applyAlignment="1">
      <alignment horizontal="center"/>
    </xf>
    <xf numFmtId="0" fontId="18" fillId="0" borderId="0" xfId="0" applyFont="1" applyFill="1"/>
    <xf numFmtId="3" fontId="18" fillId="0" borderId="0" xfId="0" applyNumberFormat="1" applyFont="1" applyFill="1"/>
    <xf numFmtId="0" fontId="20" fillId="0" borderId="0" xfId="5" applyFont="1" applyFill="1" applyAlignment="1">
      <alignment horizontal="center"/>
    </xf>
    <xf numFmtId="0" fontId="20" fillId="0" borderId="0" xfId="5" applyFont="1" applyFill="1"/>
    <xf numFmtId="1" fontId="20" fillId="0" borderId="0" xfId="0" quotePrefix="1" applyNumberFormat="1" applyFont="1" applyFill="1" applyAlignment="1">
      <alignment horizontal="right"/>
    </xf>
    <xf numFmtId="3" fontId="31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3" fontId="17" fillId="0" borderId="0" xfId="0" applyNumberFormat="1" applyFont="1" applyFill="1" applyBorder="1"/>
    <xf numFmtId="3" fontId="17" fillId="0" borderId="0" xfId="0" quotePrefix="1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0" fontId="20" fillId="0" borderId="3" xfId="6" applyFont="1" applyFill="1" applyBorder="1"/>
    <xf numFmtId="0" fontId="31" fillId="0" borderId="3" xfId="0" applyFont="1" applyFill="1" applyBorder="1" applyAlignment="1">
      <alignment horizontal="center"/>
    </xf>
    <xf numFmtId="3" fontId="17" fillId="0" borderId="3" xfId="0" applyNumberFormat="1" applyFont="1" applyFill="1" applyBorder="1"/>
    <xf numFmtId="0" fontId="20" fillId="0" borderId="0" xfId="6" applyFont="1" applyFill="1" applyBorder="1"/>
    <xf numFmtId="0" fontId="20" fillId="0" borderId="0" xfId="6" applyFont="1" applyFill="1"/>
    <xf numFmtId="0" fontId="20" fillId="0" borderId="4" xfId="6" applyFont="1" applyFill="1" applyBorder="1"/>
    <xf numFmtId="0" fontId="31" fillId="0" borderId="4" xfId="0" applyFont="1" applyFill="1" applyBorder="1" applyAlignment="1">
      <alignment horizontal="center"/>
    </xf>
    <xf numFmtId="3" fontId="20" fillId="0" borderId="4" xfId="0" applyNumberFormat="1" applyFont="1" applyFill="1" applyBorder="1"/>
    <xf numFmtId="3" fontId="17" fillId="0" borderId="4" xfId="0" applyNumberFormat="1" applyFont="1" applyFill="1" applyBorder="1"/>
    <xf numFmtId="3" fontId="17" fillId="0" borderId="0" xfId="0" quotePrefix="1" applyNumberFormat="1" applyFont="1" applyFill="1" applyAlignment="1">
      <alignment horizontal="right"/>
    </xf>
    <xf numFmtId="0" fontId="20" fillId="0" borderId="3" xfId="0" applyFont="1" applyFill="1" applyBorder="1"/>
    <xf numFmtId="3" fontId="20" fillId="0" borderId="0" xfId="0" applyNumberFormat="1" applyFont="1" applyFill="1" applyBorder="1"/>
    <xf numFmtId="0" fontId="20" fillId="0" borderId="2" xfId="5" applyFont="1" applyFill="1" applyBorder="1"/>
    <xf numFmtId="0" fontId="31" fillId="0" borderId="2" xfId="0" applyFont="1" applyFill="1" applyBorder="1" applyAlignment="1">
      <alignment horizontal="center"/>
    </xf>
    <xf numFmtId="3" fontId="20" fillId="0" borderId="2" xfId="0" applyNumberFormat="1" applyFont="1" applyFill="1" applyBorder="1"/>
    <xf numFmtId="3" fontId="17" fillId="0" borderId="2" xfId="0" applyNumberFormat="1" applyFont="1" applyFill="1" applyBorder="1"/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17" fillId="0" borderId="0" xfId="5" applyFont="1" applyFill="1" applyBorder="1"/>
    <xf numFmtId="0" fontId="20" fillId="0" borderId="0" xfId="5" applyFont="1" applyFill="1" applyBorder="1"/>
    <xf numFmtId="0" fontId="17" fillId="0" borderId="0" xfId="0" applyFont="1" applyFill="1" applyBorder="1"/>
    <xf numFmtId="0" fontId="20" fillId="0" borderId="5" xfId="0" applyFont="1" applyFill="1" applyBorder="1"/>
    <xf numFmtId="0" fontId="31" fillId="0" borderId="5" xfId="0" applyFont="1" applyFill="1" applyBorder="1" applyAlignment="1">
      <alignment horizontal="center"/>
    </xf>
    <xf numFmtId="3" fontId="17" fillId="0" borderId="5" xfId="0" applyNumberFormat="1" applyFont="1" applyFill="1" applyBorder="1"/>
    <xf numFmtId="0" fontId="20" fillId="0" borderId="0" xfId="0" applyFont="1" applyFill="1" applyBorder="1"/>
    <xf numFmtId="0" fontId="17" fillId="0" borderId="0" xfId="0" applyFont="1" applyFill="1" applyAlignment="1">
      <alignment horizontal="center"/>
    </xf>
    <xf numFmtId="0" fontId="20" fillId="0" borderId="4" xfId="6" applyFont="1" applyFill="1" applyBorder="1" applyAlignment="1">
      <alignment horizontal="center"/>
    </xf>
    <xf numFmtId="0" fontId="20" fillId="0" borderId="2" xfId="5" applyFont="1" applyFill="1" applyBorder="1" applyAlignment="1">
      <alignment horizontal="center"/>
    </xf>
    <xf numFmtId="3" fontId="31" fillId="0" borderId="2" xfId="0" applyNumberFormat="1" applyFont="1" applyFill="1" applyBorder="1"/>
    <xf numFmtId="0" fontId="31" fillId="0" borderId="1" xfId="0" applyFont="1" applyFill="1" applyBorder="1"/>
    <xf numFmtId="0" fontId="31" fillId="0" borderId="0" xfId="0" applyFont="1" applyFill="1" applyBorder="1"/>
    <xf numFmtId="3" fontId="31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3" fontId="23" fillId="0" borderId="0" xfId="0" quotePrefix="1" applyNumberFormat="1" applyFont="1" applyFill="1" applyAlignment="1">
      <alignment horizontal="right"/>
    </xf>
    <xf numFmtId="0" fontId="12" fillId="0" borderId="0" xfId="0" applyFont="1"/>
    <xf numFmtId="3" fontId="6" fillId="0" borderId="0" xfId="0" applyNumberFormat="1" applyFont="1" applyBorder="1"/>
    <xf numFmtId="0" fontId="6" fillId="0" borderId="0" xfId="5" applyFont="1" applyBorder="1"/>
    <xf numFmtId="0" fontId="12" fillId="0" borderId="0" xfId="5" applyFont="1" applyBorder="1"/>
    <xf numFmtId="0" fontId="6" fillId="0" borderId="0" xfId="0" applyFont="1" applyBorder="1"/>
    <xf numFmtId="0" fontId="12" fillId="0" borderId="0" xfId="0" applyFont="1" applyBorder="1"/>
    <xf numFmtId="0" fontId="0" fillId="0" borderId="0" xfId="0" applyBorder="1" applyAlignment="1">
      <alignment horizontal="center"/>
    </xf>
    <xf numFmtId="3" fontId="6" fillId="0" borderId="0" xfId="0" quotePrefix="1" applyNumberFormat="1" applyFont="1" applyBorder="1" applyAlignment="1">
      <alignment horizontal="right"/>
    </xf>
    <xf numFmtId="3" fontId="12" fillId="0" borderId="0" xfId="0" applyNumberFormat="1" applyFont="1" applyBorder="1"/>
    <xf numFmtId="0" fontId="14" fillId="0" borderId="0" xfId="0" applyFont="1" applyBorder="1" applyAlignment="1">
      <alignment horizontal="center"/>
    </xf>
    <xf numFmtId="0" fontId="17" fillId="0" borderId="1" xfId="0" applyFont="1" applyFill="1" applyBorder="1"/>
    <xf numFmtId="0" fontId="31" fillId="0" borderId="1" xfId="0" applyFont="1" applyFill="1" applyBorder="1" applyAlignment="1">
      <alignment horizontal="center"/>
    </xf>
    <xf numFmtId="3" fontId="17" fillId="0" borderId="1" xfId="0" applyNumberFormat="1" applyFont="1" applyFill="1" applyBorder="1"/>
    <xf numFmtId="0" fontId="20" fillId="0" borderId="5" xfId="5" applyFont="1" applyFill="1" applyBorder="1"/>
    <xf numFmtId="0" fontId="17" fillId="0" borderId="5" xfId="0" applyFont="1" applyFill="1" applyBorder="1"/>
    <xf numFmtId="3" fontId="17" fillId="0" borderId="3" xfId="0" applyNumberFormat="1" applyFont="1" applyBorder="1" applyAlignment="1">
      <alignment horizontal="right"/>
    </xf>
    <xf numFmtId="0" fontId="35" fillId="0" borderId="0" xfId="0" applyFont="1" applyFill="1" applyBorder="1" applyAlignment="1">
      <alignment horizontal="center"/>
    </xf>
    <xf numFmtId="37" fontId="16" fillId="0" borderId="0" xfId="11" applyFont="1" applyAlignment="1">
      <alignment horizontal="center"/>
    </xf>
    <xf numFmtId="0" fontId="20" fillId="0" borderId="0" xfId="2" applyFont="1" applyBorder="1" applyAlignment="1">
      <alignment horizontal="center"/>
    </xf>
    <xf numFmtId="0" fontId="36" fillId="0" borderId="0" xfId="2" applyFont="1" applyFill="1"/>
    <xf numFmtId="0" fontId="36" fillId="0" borderId="0" xfId="2" applyFont="1"/>
    <xf numFmtId="0" fontId="36" fillId="0" borderId="0" xfId="0" applyFont="1" applyFill="1"/>
    <xf numFmtId="0" fontId="39" fillId="0" borderId="0" xfId="0" applyFont="1" applyFill="1"/>
    <xf numFmtId="0" fontId="37" fillId="0" borderId="0" xfId="0" applyFont="1" applyFill="1"/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/>
    </xf>
    <xf numFmtId="37" fontId="19" fillId="0" borderId="0" xfId="4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center" vertical="center"/>
    </xf>
    <xf numFmtId="4" fontId="16" fillId="0" borderId="0" xfId="0" applyNumberFormat="1" applyFont="1" applyFill="1" applyAlignment="1">
      <alignment horizontal="center"/>
    </xf>
    <xf numFmtId="4" fontId="0" fillId="0" borderId="0" xfId="0" applyNumberFormat="1" applyAlignment="1"/>
    <xf numFmtId="37" fontId="16" fillId="0" borderId="0" xfId="11" applyFont="1" applyAlignment="1">
      <alignment horizontal="center"/>
    </xf>
    <xf numFmtId="37" fontId="21" fillId="0" borderId="0" xfId="12" applyFont="1" applyAlignment="1">
      <alignment horizontal="center"/>
    </xf>
    <xf numFmtId="0" fontId="20" fillId="0" borderId="0" xfId="2" applyFont="1" applyBorder="1" applyAlignment="1">
      <alignment horizontal="center"/>
    </xf>
    <xf numFmtId="0" fontId="31" fillId="0" borderId="0" xfId="0" applyFont="1"/>
    <xf numFmtId="0" fontId="31" fillId="0" borderId="0" xfId="0" quotePrefix="1" applyFont="1"/>
  </cellXfs>
  <cellStyles count="20">
    <cellStyle name="Dato" xfId="7"/>
    <cellStyle name="Komma" xfId="1" builtinId="3"/>
    <cellStyle name="Konto" xfId="8"/>
    <cellStyle name="Navn" xfId="3"/>
    <cellStyle name="Navn 2" xfId="11"/>
    <cellStyle name="Normal" xfId="0" builtinId="0"/>
    <cellStyle name="Normal 2" xfId="2"/>
    <cellStyle name="Normal 3" xfId="10"/>
    <cellStyle name="Normal 4" xfId="19"/>
    <cellStyle name="Normal_20 2" xfId="17"/>
    <cellStyle name="Normal_21 2" xfId="16"/>
    <cellStyle name="Normal_21a 2" xfId="18"/>
    <cellStyle name="Normal_22 2" xfId="15"/>
    <cellStyle name="Normal_23 2" xfId="13"/>
    <cellStyle name="Overskrift" xfId="5"/>
    <cellStyle name="Prosent 2" xfId="14"/>
    <cellStyle name="Rapport" xfId="4"/>
    <cellStyle name="Rapport 2" xfId="12"/>
    <cellStyle name="Sum" xfId="6"/>
    <cellStyle name="Tall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65.128\Documents%20and%20Settings\us-weno\Local%20Settings\Temporary%20Internet%20Files\Content.Outlook\SWUTQ8JQ\Notearbeid-Norges_Bokseforbund_-_&#197;rsoppgj&#248;rspakke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Resultat"/>
      <sheetName val="Råbalanse regnskap"/>
      <sheetName val="Balanse"/>
      <sheetName val="Råbalanse balanse"/>
      <sheetName val="Noter"/>
      <sheetName val="Prosjektregnskap"/>
    </sheetNames>
    <sheetDataSet>
      <sheetData sheetId="0" refreshError="1"/>
      <sheetData sheetId="1"/>
      <sheetData sheetId="2">
        <row r="8">
          <cell r="D8">
            <v>-245122.14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4"/>
  <sheetViews>
    <sheetView showGridLines="0" topLeftCell="A4" workbookViewId="0">
      <selection activeCell="A15" sqref="A15"/>
    </sheetView>
  </sheetViews>
  <sheetFormatPr baseColWidth="10" defaultRowHeight="15" x14ac:dyDescent="0.25"/>
  <cols>
    <col min="1" max="16384" width="11.42578125" style="250"/>
  </cols>
  <sheetData>
    <row r="2" spans="1:1" x14ac:dyDescent="0.25">
      <c r="A2" s="250" t="s">
        <v>258</v>
      </c>
    </row>
    <row r="4" spans="1:1" x14ac:dyDescent="0.25">
      <c r="A4" s="250" t="s">
        <v>239</v>
      </c>
    </row>
    <row r="5" spans="1:1" x14ac:dyDescent="0.25">
      <c r="A5" s="250" t="s">
        <v>237</v>
      </c>
    </row>
    <row r="6" spans="1:1" x14ac:dyDescent="0.25">
      <c r="A6" s="250" t="s">
        <v>238</v>
      </c>
    </row>
    <row r="8" spans="1:1" x14ac:dyDescent="0.25">
      <c r="A8" s="250" t="s">
        <v>240</v>
      </c>
    </row>
    <row r="9" spans="1:1" x14ac:dyDescent="0.25">
      <c r="A9" s="250" t="s">
        <v>250</v>
      </c>
    </row>
    <row r="11" spans="1:1" x14ac:dyDescent="0.25">
      <c r="A11" s="250" t="s">
        <v>241</v>
      </c>
    </row>
    <row r="12" spans="1:1" x14ac:dyDescent="0.25">
      <c r="A12" s="250" t="s">
        <v>242</v>
      </c>
    </row>
    <row r="13" spans="1:1" x14ac:dyDescent="0.25">
      <c r="A13" s="250" t="s">
        <v>251</v>
      </c>
    </row>
    <row r="15" spans="1:1" x14ac:dyDescent="0.25">
      <c r="A15" s="250" t="s">
        <v>243</v>
      </c>
    </row>
    <row r="16" spans="1:1" x14ac:dyDescent="0.25">
      <c r="A16" s="251" t="s">
        <v>252</v>
      </c>
    </row>
    <row r="17" spans="1:1" x14ac:dyDescent="0.25">
      <c r="A17" s="250" t="s">
        <v>253</v>
      </c>
    </row>
    <row r="18" spans="1:1" x14ac:dyDescent="0.25">
      <c r="A18" s="251" t="s">
        <v>254</v>
      </c>
    </row>
    <row r="19" spans="1:1" x14ac:dyDescent="0.25">
      <c r="A19" s="251" t="s">
        <v>255</v>
      </c>
    </row>
    <row r="20" spans="1:1" x14ac:dyDescent="0.25">
      <c r="A20" s="250" t="s">
        <v>248</v>
      </c>
    </row>
    <row r="21" spans="1:1" x14ac:dyDescent="0.25">
      <c r="A21" s="250" t="s">
        <v>244</v>
      </c>
    </row>
    <row r="22" spans="1:1" x14ac:dyDescent="0.25">
      <c r="A22" s="251" t="s">
        <v>256</v>
      </c>
    </row>
    <row r="23" spans="1:1" x14ac:dyDescent="0.25">
      <c r="A23" s="250" t="s">
        <v>249</v>
      </c>
    </row>
    <row r="24" spans="1:1" x14ac:dyDescent="0.25">
      <c r="A24" s="250" t="s">
        <v>257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0"/>
  <sheetViews>
    <sheetView showGridLines="0" workbookViewId="0">
      <selection activeCell="B23" sqref="B23"/>
    </sheetView>
  </sheetViews>
  <sheetFormatPr baseColWidth="10" defaultColWidth="9.140625" defaultRowHeight="15" x14ac:dyDescent="0.25"/>
  <cols>
    <col min="1" max="1" width="13.140625" style="1" customWidth="1"/>
    <col min="2" max="16384" width="9.140625" style="1"/>
  </cols>
  <sheetData>
    <row r="7" spans="2:8" x14ac:dyDescent="0.25">
      <c r="B7" s="2"/>
      <c r="C7" s="2"/>
      <c r="D7" s="2"/>
      <c r="E7" s="2"/>
      <c r="F7" s="2"/>
      <c r="G7" s="2"/>
      <c r="H7" s="2"/>
    </row>
    <row r="8" spans="2:8" x14ac:dyDescent="0.25">
      <c r="B8" s="2"/>
      <c r="C8" s="2"/>
      <c r="D8" s="2"/>
      <c r="E8" s="2"/>
      <c r="F8" s="2"/>
      <c r="G8" s="2"/>
      <c r="H8" s="2"/>
    </row>
    <row r="9" spans="2:8" x14ac:dyDescent="0.25">
      <c r="B9" s="2"/>
      <c r="C9" s="2"/>
      <c r="D9" s="2"/>
      <c r="E9" s="2"/>
      <c r="F9" s="2"/>
      <c r="G9" s="2"/>
      <c r="H9" s="2"/>
    </row>
    <row r="10" spans="2:8" ht="60.75" x14ac:dyDescent="0.8">
      <c r="B10" s="238" t="s">
        <v>24</v>
      </c>
      <c r="C10" s="238"/>
      <c r="D10" s="238"/>
      <c r="E10" s="238"/>
      <c r="F10" s="238"/>
      <c r="G10" s="238"/>
      <c r="H10" s="238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239" t="s">
        <v>222</v>
      </c>
      <c r="C12" s="239"/>
      <c r="D12" s="239"/>
      <c r="E12" s="239"/>
      <c r="F12" s="239"/>
      <c r="G12" s="239"/>
      <c r="H12" s="239"/>
    </row>
    <row r="13" spans="2:8" x14ac:dyDescent="0.25">
      <c r="B13" s="239"/>
      <c r="C13" s="239"/>
      <c r="D13" s="239"/>
      <c r="E13" s="239"/>
      <c r="F13" s="239"/>
      <c r="G13" s="239"/>
      <c r="H13" s="239"/>
    </row>
    <row r="14" spans="2:8" x14ac:dyDescent="0.25">
      <c r="B14" s="239"/>
      <c r="C14" s="239"/>
      <c r="D14" s="239"/>
      <c r="E14" s="239"/>
      <c r="F14" s="239"/>
      <c r="G14" s="239"/>
      <c r="H14" s="239"/>
    </row>
    <row r="15" spans="2:8" x14ac:dyDescent="0.25">
      <c r="B15" s="239"/>
      <c r="C15" s="239"/>
      <c r="D15" s="239"/>
      <c r="E15" s="239"/>
      <c r="F15" s="239"/>
      <c r="G15" s="239"/>
      <c r="H15" s="239"/>
    </row>
    <row r="16" spans="2:8" x14ac:dyDescent="0.25">
      <c r="B16" s="239"/>
      <c r="C16" s="239"/>
      <c r="D16" s="239"/>
      <c r="E16" s="239"/>
      <c r="F16" s="239"/>
      <c r="G16" s="239"/>
      <c r="H16" s="239"/>
    </row>
    <row r="17" spans="2:8" x14ac:dyDescent="0.25">
      <c r="B17" s="239"/>
      <c r="C17" s="239"/>
      <c r="D17" s="239"/>
      <c r="E17" s="239"/>
      <c r="F17" s="239"/>
      <c r="G17" s="239"/>
      <c r="H17" s="239"/>
    </row>
    <row r="18" spans="2:8" x14ac:dyDescent="0.25">
      <c r="B18" s="239"/>
      <c r="C18" s="239"/>
      <c r="D18" s="239"/>
      <c r="E18" s="239"/>
      <c r="F18" s="239"/>
      <c r="G18" s="239"/>
      <c r="H18" s="239"/>
    </row>
    <row r="19" spans="2:8" x14ac:dyDescent="0.25">
      <c r="B19" s="2"/>
      <c r="C19" s="2"/>
      <c r="D19" s="2"/>
      <c r="E19" s="2"/>
      <c r="F19" s="2"/>
      <c r="G19" s="2"/>
      <c r="H19" s="2"/>
    </row>
    <row r="20" spans="2:8" x14ac:dyDescent="0.25">
      <c r="B20" s="2"/>
      <c r="C20" s="2"/>
      <c r="D20" s="2"/>
      <c r="E20" s="2"/>
      <c r="F20" s="2"/>
      <c r="G20" s="2"/>
      <c r="H20" s="2"/>
    </row>
    <row r="21" spans="2:8" x14ac:dyDescent="0.25">
      <c r="B21" s="2"/>
      <c r="C21" s="2"/>
      <c r="D21" s="2"/>
      <c r="E21" s="2"/>
      <c r="F21" s="2"/>
      <c r="G21" s="2"/>
      <c r="H21" s="2"/>
    </row>
    <row r="22" spans="2:8" ht="30" x14ac:dyDescent="0.4">
      <c r="B22" s="240" t="s">
        <v>259</v>
      </c>
      <c r="C22" s="240"/>
      <c r="D22" s="240"/>
      <c r="E22" s="240"/>
      <c r="F22" s="240"/>
      <c r="G22" s="240"/>
      <c r="H22" s="240"/>
    </row>
    <row r="23" spans="2:8" x14ac:dyDescent="0.25">
      <c r="B23" s="2"/>
      <c r="C23" s="2"/>
      <c r="D23" s="2"/>
      <c r="E23" s="2"/>
      <c r="F23" s="2"/>
      <c r="G23" s="2"/>
      <c r="H23" s="2"/>
    </row>
    <row r="24" spans="2:8" x14ac:dyDescent="0.25">
      <c r="B24" s="2"/>
      <c r="C24" s="2"/>
      <c r="D24" s="2"/>
      <c r="E24" s="2"/>
      <c r="F24" s="2"/>
      <c r="G24" s="2"/>
      <c r="H24" s="2"/>
    </row>
    <row r="25" spans="2:8" x14ac:dyDescent="0.25">
      <c r="B25" s="2"/>
      <c r="C25" s="2"/>
      <c r="D25" s="2"/>
      <c r="E25" s="2"/>
      <c r="F25" s="2"/>
      <c r="G25" s="2"/>
      <c r="H25" s="2"/>
    </row>
    <row r="30" spans="2:8" x14ac:dyDescent="0.25">
      <c r="E30" s="3" t="s">
        <v>114</v>
      </c>
    </row>
  </sheetData>
  <mergeCells count="3">
    <mergeCell ref="B10:H10"/>
    <mergeCell ref="B12:H18"/>
    <mergeCell ref="B22:H22"/>
  </mergeCells>
  <phoneticPr fontId="0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1:N60"/>
  <sheetViews>
    <sheetView showGridLines="0" tabSelected="1" zoomScaleNormal="100" workbookViewId="0">
      <selection activeCell="A8" sqref="A8"/>
    </sheetView>
  </sheetViews>
  <sheetFormatPr baseColWidth="10" defaultColWidth="9.140625" defaultRowHeight="12.75" x14ac:dyDescent="0.2"/>
  <cols>
    <col min="1" max="1" width="44.5703125" style="5" customWidth="1"/>
    <col min="2" max="2" width="6" style="7" bestFit="1" customWidth="1"/>
    <col min="3" max="3" width="11.7109375" style="6" customWidth="1"/>
    <col min="4" max="4" width="4.42578125" style="6" customWidth="1"/>
    <col min="5" max="5" width="11.7109375" style="6" customWidth="1"/>
    <col min="6" max="6" width="9.140625" style="5"/>
    <col min="7" max="7" width="31.28515625" style="5" bestFit="1" customWidth="1"/>
    <col min="8" max="8" width="9.140625" style="5"/>
    <col min="9" max="9" width="44" style="5" bestFit="1" customWidth="1"/>
    <col min="10" max="10" width="11.5703125" style="6" bestFit="1" customWidth="1"/>
    <col min="11" max="11" width="32" style="5" customWidth="1"/>
    <col min="12" max="12" width="11.5703125" style="6" bestFit="1" customWidth="1"/>
    <col min="13" max="13" width="9.140625" style="5"/>
    <col min="14" max="14" width="11" style="5" bestFit="1" customWidth="1"/>
    <col min="15" max="16384" width="9.140625" style="5"/>
  </cols>
  <sheetData>
    <row r="1" spans="1:7" ht="23.25" x14ac:dyDescent="0.35">
      <c r="A1" s="242" t="str">
        <f>+Forside!B12</f>
        <v>Klubben Idrettslag</v>
      </c>
      <c r="B1" s="243"/>
      <c r="C1" s="243"/>
      <c r="D1" s="243"/>
      <c r="E1" s="243"/>
    </row>
    <row r="2" spans="1:7" x14ac:dyDescent="0.2">
      <c r="A2" s="4"/>
      <c r="C2" s="8"/>
      <c r="D2" s="8"/>
      <c r="E2" s="8"/>
    </row>
    <row r="3" spans="1:7" ht="18.75" x14ac:dyDescent="0.25">
      <c r="A3" s="244" t="s">
        <v>148</v>
      </c>
      <c r="B3" s="243"/>
      <c r="C3" s="243"/>
      <c r="D3" s="243"/>
      <c r="E3" s="243"/>
    </row>
    <row r="4" spans="1:7" ht="14.45" customHeight="1" x14ac:dyDescent="0.3">
      <c r="A4" s="241"/>
      <c r="B4" s="241"/>
      <c r="C4" s="241"/>
      <c r="D4" s="241"/>
      <c r="E4" s="241"/>
    </row>
    <row r="5" spans="1:7" ht="14.45" customHeight="1" x14ac:dyDescent="0.2"/>
    <row r="6" spans="1:7" x14ac:dyDescent="0.2">
      <c r="A6" s="9" t="s">
        <v>43</v>
      </c>
      <c r="B6" s="10" t="s">
        <v>42</v>
      </c>
      <c r="C6" s="11" t="str">
        <f>+Forside!B22</f>
        <v>201x</v>
      </c>
      <c r="D6" s="12"/>
      <c r="E6" s="11">
        <f>+C6-1</f>
        <v>-1</v>
      </c>
      <c r="G6" s="13" t="s">
        <v>88</v>
      </c>
    </row>
    <row r="7" spans="1:7" x14ac:dyDescent="0.2">
      <c r="B7" s="7">
        <v>1</v>
      </c>
    </row>
    <row r="8" spans="1:7" x14ac:dyDescent="0.2">
      <c r="A8" s="13" t="s">
        <v>178</v>
      </c>
    </row>
    <row r="9" spans="1:7" x14ac:dyDescent="0.2">
      <c r="A9" s="5" t="s">
        <v>27</v>
      </c>
      <c r="B9" s="7">
        <v>2</v>
      </c>
      <c r="C9" s="6">
        <v>60000</v>
      </c>
      <c r="E9" s="6">
        <v>30000</v>
      </c>
      <c r="G9" s="5" t="s">
        <v>115</v>
      </c>
    </row>
    <row r="10" spans="1:7" x14ac:dyDescent="0.2">
      <c r="A10" s="5" t="s">
        <v>44</v>
      </c>
      <c r="B10" s="7">
        <v>3</v>
      </c>
      <c r="C10" s="6">
        <v>140000</v>
      </c>
      <c r="E10" s="6">
        <v>70000</v>
      </c>
      <c r="G10" s="5" t="s">
        <v>116</v>
      </c>
    </row>
    <row r="11" spans="1:7" x14ac:dyDescent="0.2">
      <c r="A11" s="26" t="s">
        <v>9</v>
      </c>
      <c r="B11" s="7">
        <f>1+B10</f>
        <v>4</v>
      </c>
      <c r="C11" s="6">
        <v>140000</v>
      </c>
      <c r="E11" s="6">
        <v>70000</v>
      </c>
      <c r="G11" s="5" t="s">
        <v>117</v>
      </c>
    </row>
    <row r="12" spans="1:7" ht="18.75" customHeight="1" x14ac:dyDescent="0.2">
      <c r="A12" s="14" t="s">
        <v>10</v>
      </c>
      <c r="B12" s="29"/>
      <c r="C12" s="16">
        <f>SUM(C9:C11)</f>
        <v>340000</v>
      </c>
      <c r="D12" s="30"/>
      <c r="E12" s="16">
        <f>SUM(E9:E11)</f>
        <v>170000</v>
      </c>
    </row>
    <row r="14" spans="1:7" x14ac:dyDescent="0.2">
      <c r="A14" s="13" t="s">
        <v>179</v>
      </c>
    </row>
    <row r="15" spans="1:7" ht="13.5" customHeight="1" x14ac:dyDescent="0.2">
      <c r="A15" s="17" t="s">
        <v>52</v>
      </c>
      <c r="B15" s="18"/>
      <c r="C15" s="6">
        <v>20000</v>
      </c>
      <c r="E15" s="6">
        <v>20000</v>
      </c>
      <c r="G15" s="5" t="s">
        <v>118</v>
      </c>
    </row>
    <row r="16" spans="1:7" ht="13.5" customHeight="1" x14ac:dyDescent="0.2">
      <c r="A16" s="17" t="s">
        <v>199</v>
      </c>
      <c r="B16" s="18">
        <v>5</v>
      </c>
      <c r="C16" s="6">
        <v>55000</v>
      </c>
      <c r="E16" s="6">
        <v>45000</v>
      </c>
    </row>
    <row r="17" spans="1:13" ht="13.5" customHeight="1" x14ac:dyDescent="0.2">
      <c r="A17" s="17" t="s">
        <v>19</v>
      </c>
      <c r="B17" s="18">
        <v>7</v>
      </c>
      <c r="C17" s="6">
        <v>25800</v>
      </c>
      <c r="E17" s="6">
        <v>12900</v>
      </c>
      <c r="G17" s="5" t="s">
        <v>119</v>
      </c>
    </row>
    <row r="18" spans="1:13" ht="13.5" customHeight="1" x14ac:dyDescent="0.2">
      <c r="A18" s="26" t="s">
        <v>21</v>
      </c>
      <c r="B18" s="7" t="s">
        <v>218</v>
      </c>
      <c r="C18" s="6">
        <v>170000</v>
      </c>
      <c r="E18" s="6">
        <v>90000</v>
      </c>
      <c r="G18" s="5" t="s">
        <v>136</v>
      </c>
    </row>
    <row r="19" spans="1:13" ht="18.75" customHeight="1" x14ac:dyDescent="0.2">
      <c r="A19" s="14" t="s">
        <v>45</v>
      </c>
      <c r="B19" s="29"/>
      <c r="C19" s="16">
        <f>SUM(C15:C18)</f>
        <v>270800</v>
      </c>
      <c r="D19" s="30"/>
      <c r="E19" s="16">
        <f>SUM(E15:E18)</f>
        <v>167900</v>
      </c>
    </row>
    <row r="21" spans="1:13" ht="18.75" customHeight="1" thickBot="1" x14ac:dyDescent="0.25">
      <c r="A21" s="31" t="s">
        <v>46</v>
      </c>
      <c r="B21" s="32"/>
      <c r="C21" s="33">
        <f>C12-C19</f>
        <v>69200</v>
      </c>
      <c r="D21" s="34"/>
      <c r="E21" s="33">
        <f>E12-E19</f>
        <v>2100</v>
      </c>
    </row>
    <row r="22" spans="1:13" ht="19.5" customHeight="1" x14ac:dyDescent="0.2"/>
    <row r="23" spans="1:13" x14ac:dyDescent="0.2">
      <c r="A23" s="19" t="s">
        <v>50</v>
      </c>
      <c r="B23" s="15"/>
    </row>
    <row r="24" spans="1:13" x14ac:dyDescent="0.2">
      <c r="A24" s="20" t="s">
        <v>47</v>
      </c>
      <c r="B24" s="21"/>
      <c r="C24" s="6">
        <v>25000</v>
      </c>
      <c r="E24" s="6">
        <v>20000</v>
      </c>
      <c r="G24" s="5" t="s">
        <v>120</v>
      </c>
    </row>
    <row r="25" spans="1:13" x14ac:dyDescent="0.2">
      <c r="A25" s="26" t="s">
        <v>48</v>
      </c>
      <c r="C25" s="6">
        <v>2000</v>
      </c>
      <c r="E25" s="6">
        <v>2000</v>
      </c>
      <c r="G25" s="5" t="s">
        <v>121</v>
      </c>
    </row>
    <row r="26" spans="1:13" ht="18.75" customHeight="1" x14ac:dyDescent="0.2">
      <c r="A26" s="14" t="s">
        <v>143</v>
      </c>
      <c r="B26" s="29"/>
      <c r="C26" s="16">
        <f>C24-C25</f>
        <v>23000</v>
      </c>
      <c r="D26" s="16"/>
      <c r="E26" s="16">
        <f>E24-E25</f>
        <v>18000</v>
      </c>
    </row>
    <row r="27" spans="1:13" ht="22.5" customHeight="1" x14ac:dyDescent="0.2">
      <c r="A27" s="13"/>
      <c r="B27" s="22"/>
    </row>
    <row r="28" spans="1:13" ht="18.75" customHeight="1" thickBot="1" x14ac:dyDescent="0.25">
      <c r="A28" s="37" t="s">
        <v>49</v>
      </c>
      <c r="B28" s="38"/>
      <c r="C28" s="28">
        <f>+C21+C26</f>
        <v>92200</v>
      </c>
      <c r="D28" s="39"/>
      <c r="E28" s="28">
        <f>+E21+E26</f>
        <v>20100</v>
      </c>
    </row>
    <row r="29" spans="1:13" ht="13.5" thickTop="1" x14ac:dyDescent="0.2"/>
    <row r="31" spans="1:13" s="26" customFormat="1" x14ac:dyDescent="0.2">
      <c r="A31" s="23" t="s">
        <v>51</v>
      </c>
      <c r="B31" s="126"/>
      <c r="C31" s="25"/>
      <c r="D31" s="25"/>
      <c r="E31" s="25"/>
      <c r="I31" s="5"/>
      <c r="J31" s="6"/>
      <c r="K31" s="5"/>
      <c r="L31" s="6"/>
      <c r="M31" s="5"/>
    </row>
    <row r="32" spans="1:13" s="26" customFormat="1" x14ac:dyDescent="0.2">
      <c r="A32" s="26" t="s">
        <v>221</v>
      </c>
      <c r="B32" s="27"/>
      <c r="C32" s="25">
        <v>72200</v>
      </c>
      <c r="D32" s="25"/>
      <c r="E32" s="25">
        <v>20100</v>
      </c>
      <c r="I32" s="5"/>
      <c r="J32" s="6"/>
      <c r="K32" s="5"/>
      <c r="L32" s="6"/>
      <c r="M32" s="5"/>
    </row>
    <row r="33" spans="1:13" s="26" customFormat="1" x14ac:dyDescent="0.2">
      <c r="A33" s="26" t="s">
        <v>220</v>
      </c>
      <c r="B33" s="27"/>
      <c r="C33" s="25">
        <v>20000</v>
      </c>
      <c r="D33" s="25"/>
      <c r="E33" s="25">
        <v>0</v>
      </c>
      <c r="I33" s="5"/>
      <c r="J33" s="6"/>
      <c r="K33" s="5"/>
      <c r="L33" s="6"/>
      <c r="M33" s="5"/>
    </row>
    <row r="34" spans="1:13" s="26" customFormat="1" ht="18.75" customHeight="1" thickBot="1" x14ac:dyDescent="0.25">
      <c r="A34" s="35" t="s">
        <v>20</v>
      </c>
      <c r="B34" s="36"/>
      <c r="C34" s="28">
        <f>+C32+C33</f>
        <v>92200</v>
      </c>
      <c r="D34" s="28"/>
      <c r="E34" s="28">
        <f>+E32+E33</f>
        <v>20100</v>
      </c>
      <c r="I34" s="5"/>
      <c r="J34" s="6"/>
      <c r="K34" s="5"/>
      <c r="L34" s="6"/>
      <c r="M34" s="5"/>
    </row>
    <row r="35" spans="1:13" s="26" customFormat="1" ht="13.5" thickTop="1" x14ac:dyDescent="0.2">
      <c r="B35" s="27"/>
      <c r="C35" s="25"/>
      <c r="D35" s="25"/>
      <c r="E35" s="25"/>
      <c r="I35" s="5"/>
      <c r="J35" s="6"/>
      <c r="K35" s="5"/>
      <c r="L35" s="6"/>
      <c r="M35" s="5"/>
    </row>
    <row r="36" spans="1:13" s="26" customFormat="1" x14ac:dyDescent="0.2">
      <c r="A36" s="23"/>
      <c r="B36" s="24"/>
      <c r="C36" s="25"/>
      <c r="D36" s="25"/>
      <c r="E36" s="25"/>
      <c r="I36" s="5"/>
      <c r="J36" s="6"/>
      <c r="K36" s="5"/>
      <c r="L36" s="6"/>
      <c r="M36" s="5"/>
    </row>
    <row r="56" spans="7:14" x14ac:dyDescent="0.2">
      <c r="G56" s="6">
        <f>+J57-J46+J70+J77+J84+J100</f>
        <v>0</v>
      </c>
    </row>
    <row r="60" spans="7:14" x14ac:dyDescent="0.2">
      <c r="N60" s="6">
        <f>+L58+L72+L79+L86+L104</f>
        <v>0</v>
      </c>
    </row>
  </sheetData>
  <mergeCells count="3">
    <mergeCell ref="A4:E4"/>
    <mergeCell ref="A1:E1"/>
    <mergeCell ref="A3:E3"/>
  </mergeCells>
  <printOptions horizontalCentered="1"/>
  <pageMargins left="0.39370078740157483" right="0.39370078740157483" top="0.70866141732283472" bottom="0.39370078740157483" header="0" footer="0"/>
  <pageSetup paperSize="9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85"/>
  <sheetViews>
    <sheetView showGridLines="0" view="pageBreakPreview" topLeftCell="A25" zoomScale="85" zoomScaleNormal="100" zoomScaleSheetLayoutView="85" workbookViewId="0">
      <selection activeCell="B39" sqref="B39"/>
    </sheetView>
  </sheetViews>
  <sheetFormatPr baseColWidth="10" defaultColWidth="11.42578125" defaultRowHeight="15" x14ac:dyDescent="0.25"/>
  <cols>
    <col min="1" max="1" width="2.5703125" style="159" customWidth="1"/>
    <col min="2" max="2" width="25.7109375" style="159" customWidth="1"/>
    <col min="3" max="3" width="19.5703125" style="159" customWidth="1"/>
    <col min="4" max="4" width="8.7109375" style="161" customWidth="1"/>
    <col min="5" max="5" width="10.7109375" style="159" customWidth="1"/>
    <col min="6" max="6" width="5" style="159" customWidth="1"/>
    <col min="7" max="7" width="10.7109375" style="159" customWidth="1"/>
    <col min="8" max="8" width="3.7109375" style="159" customWidth="1"/>
    <col min="9" max="9" width="15" style="159" bestFit="1" customWidth="1"/>
    <col min="10" max="10" width="40.5703125" style="159" bestFit="1" customWidth="1"/>
    <col min="11" max="16384" width="11.42578125" style="159"/>
  </cols>
  <sheetData>
    <row r="1" spans="1:13" ht="23.25" x14ac:dyDescent="0.35">
      <c r="A1" s="157"/>
      <c r="B1" s="245" t="str">
        <f>+Forside!B12</f>
        <v>Klubben Idrettslag</v>
      </c>
      <c r="C1" s="246"/>
      <c r="D1" s="246"/>
      <c r="E1" s="246"/>
      <c r="F1" s="246"/>
      <c r="G1" s="246"/>
      <c r="H1" s="213"/>
      <c r="J1" s="160"/>
      <c r="K1" s="160"/>
      <c r="L1" s="160"/>
      <c r="M1" s="160"/>
    </row>
    <row r="2" spans="1:13" x14ac:dyDescent="0.25">
      <c r="E2" s="61"/>
      <c r="F2" s="160"/>
      <c r="G2" s="160"/>
      <c r="J2" s="160"/>
      <c r="K2" s="160"/>
      <c r="L2" s="160"/>
      <c r="M2" s="160"/>
    </row>
    <row r="3" spans="1:13" ht="23.25" x14ac:dyDescent="0.35">
      <c r="A3" s="162"/>
      <c r="B3" s="163" t="s">
        <v>147</v>
      </c>
      <c r="C3" s="163"/>
      <c r="D3" s="163"/>
      <c r="E3" s="158"/>
      <c r="F3" s="158"/>
      <c r="G3" s="158"/>
      <c r="J3" s="160"/>
      <c r="K3" s="160"/>
      <c r="L3" s="160"/>
      <c r="M3" s="160"/>
    </row>
    <row r="4" spans="1:13" ht="14.45" customHeight="1" x14ac:dyDescent="0.35">
      <c r="A4" s="162"/>
      <c r="B4" s="163"/>
      <c r="C4" s="163"/>
      <c r="D4" s="164"/>
      <c r="E4" s="158"/>
      <c r="F4" s="158"/>
      <c r="G4" s="158"/>
      <c r="J4" s="160"/>
      <c r="K4" s="160"/>
      <c r="L4" s="160"/>
      <c r="M4" s="160"/>
    </row>
    <row r="5" spans="1:13" ht="14.45" customHeight="1" x14ac:dyDescent="0.35">
      <c r="A5" s="162"/>
      <c r="B5" s="163"/>
      <c r="C5" s="163"/>
      <c r="D5" s="164"/>
      <c r="E5" s="158"/>
      <c r="F5" s="158"/>
      <c r="G5" s="158"/>
      <c r="J5" s="160"/>
      <c r="K5" s="160"/>
      <c r="L5" s="160"/>
      <c r="M5" s="160"/>
    </row>
    <row r="6" spans="1:13" s="169" customFormat="1" ht="18.75" x14ac:dyDescent="0.3">
      <c r="A6" s="165"/>
      <c r="B6" s="166" t="s">
        <v>0</v>
      </c>
      <c r="C6" s="166"/>
      <c r="D6" s="165" t="s">
        <v>42</v>
      </c>
      <c r="E6" s="167" t="str">
        <f>+Resultat!C6</f>
        <v>201x</v>
      </c>
      <c r="F6" s="168"/>
      <c r="G6" s="167">
        <f>+Resultat!E6</f>
        <v>-1</v>
      </c>
      <c r="J6" s="170"/>
      <c r="K6" s="170"/>
      <c r="L6" s="170"/>
      <c r="M6" s="170"/>
    </row>
    <row r="7" spans="1:13" x14ac:dyDescent="0.25">
      <c r="A7" s="171"/>
      <c r="B7" s="172"/>
      <c r="C7" s="172"/>
      <c r="D7" s="171"/>
      <c r="E7" s="173"/>
      <c r="F7" s="174"/>
      <c r="G7" s="173"/>
      <c r="J7" s="160"/>
      <c r="K7" s="160"/>
      <c r="L7" s="160"/>
      <c r="M7" s="160"/>
    </row>
    <row r="8" spans="1:13" x14ac:dyDescent="0.25">
      <c r="A8" s="171"/>
      <c r="B8" s="172" t="s">
        <v>53</v>
      </c>
      <c r="C8" s="172"/>
      <c r="D8" s="171"/>
      <c r="E8" s="61"/>
      <c r="F8" s="175"/>
      <c r="G8" s="61"/>
      <c r="J8" s="160"/>
      <c r="K8" s="160"/>
      <c r="L8" s="160"/>
      <c r="M8" s="160"/>
    </row>
    <row r="9" spans="1:13" x14ac:dyDescent="0.25">
      <c r="A9" s="171"/>
      <c r="B9" s="172" t="s">
        <v>66</v>
      </c>
      <c r="C9" s="172"/>
      <c r="D9" s="171"/>
      <c r="E9" s="61"/>
      <c r="F9" s="175"/>
      <c r="G9" s="61"/>
      <c r="J9" s="160"/>
      <c r="K9" s="160"/>
      <c r="L9" s="160"/>
      <c r="M9" s="160"/>
    </row>
    <row r="10" spans="1:13" x14ac:dyDescent="0.25">
      <c r="A10" s="161"/>
      <c r="B10" s="44" t="s">
        <v>54</v>
      </c>
      <c r="C10" s="44"/>
      <c r="D10" s="161">
        <v>7</v>
      </c>
      <c r="E10" s="176">
        <v>769000</v>
      </c>
      <c r="F10" s="61"/>
      <c r="G10" s="177">
        <v>794800</v>
      </c>
      <c r="I10" s="159" t="s">
        <v>123</v>
      </c>
      <c r="J10" s="160"/>
      <c r="K10" s="160"/>
      <c r="L10" s="160"/>
      <c r="M10" s="160"/>
    </row>
    <row r="11" spans="1:13" x14ac:dyDescent="0.25">
      <c r="A11" s="178"/>
      <c r="B11" s="179" t="s">
        <v>67</v>
      </c>
      <c r="C11" s="179"/>
      <c r="D11" s="180"/>
      <c r="E11" s="181">
        <f>+E10</f>
        <v>769000</v>
      </c>
      <c r="F11" s="181"/>
      <c r="G11" s="181">
        <f>+G10</f>
        <v>794800</v>
      </c>
      <c r="J11" s="160"/>
      <c r="K11" s="160"/>
      <c r="L11" s="160"/>
      <c r="M11" s="160"/>
    </row>
    <row r="12" spans="1:13" x14ac:dyDescent="0.25">
      <c r="A12" s="178"/>
      <c r="B12" s="182"/>
      <c r="C12" s="182"/>
      <c r="D12" s="178"/>
      <c r="E12" s="176"/>
      <c r="F12" s="176"/>
      <c r="G12" s="176"/>
      <c r="J12" s="160"/>
      <c r="K12" s="160"/>
      <c r="L12" s="160"/>
      <c r="M12" s="160"/>
    </row>
    <row r="13" spans="1:13" x14ac:dyDescent="0.25">
      <c r="A13" s="161"/>
      <c r="B13" s="172" t="s">
        <v>30</v>
      </c>
      <c r="C13" s="172"/>
      <c r="E13" s="61"/>
      <c r="F13" s="175"/>
      <c r="G13" s="61"/>
      <c r="J13" s="160"/>
      <c r="K13" s="160"/>
      <c r="L13" s="160"/>
      <c r="M13" s="160"/>
    </row>
    <row r="14" spans="1:13" x14ac:dyDescent="0.25">
      <c r="A14" s="161"/>
      <c r="B14" s="44" t="s">
        <v>64</v>
      </c>
      <c r="C14" s="44"/>
      <c r="E14" s="176">
        <v>0</v>
      </c>
      <c r="F14" s="61"/>
      <c r="G14" s="177">
        <v>0</v>
      </c>
      <c r="I14" s="159" t="s">
        <v>124</v>
      </c>
      <c r="J14" s="160"/>
      <c r="K14" s="160"/>
      <c r="L14" s="160"/>
      <c r="M14" s="160"/>
    </row>
    <row r="15" spans="1:13" x14ac:dyDescent="0.25">
      <c r="A15" s="178"/>
      <c r="B15" s="179" t="s">
        <v>89</v>
      </c>
      <c r="C15" s="179"/>
      <c r="D15" s="180"/>
      <c r="E15" s="181">
        <f>SUM(E14)</f>
        <v>0</v>
      </c>
      <c r="F15" s="181"/>
      <c r="G15" s="181">
        <f>SUM(G14)</f>
        <v>0</v>
      </c>
      <c r="J15" s="160"/>
      <c r="K15" s="160"/>
      <c r="L15" s="160"/>
      <c r="M15" s="160"/>
    </row>
    <row r="16" spans="1:13" x14ac:dyDescent="0.25">
      <c r="A16" s="161"/>
      <c r="B16" s="183"/>
      <c r="C16" s="183"/>
      <c r="E16" s="61"/>
      <c r="F16" s="61"/>
      <c r="G16" s="61"/>
      <c r="J16" s="160"/>
      <c r="K16" s="160"/>
      <c r="L16" s="160"/>
      <c r="M16" s="160"/>
    </row>
    <row r="17" spans="1:13" ht="15.75" thickBot="1" x14ac:dyDescent="0.3">
      <c r="A17" s="161"/>
      <c r="B17" s="184" t="s">
        <v>65</v>
      </c>
      <c r="C17" s="184"/>
      <c r="D17" s="185"/>
      <c r="E17" s="186">
        <f>+E15+E11</f>
        <v>769000</v>
      </c>
      <c r="F17" s="187"/>
      <c r="G17" s="186">
        <f>+G15+G11</f>
        <v>794800</v>
      </c>
      <c r="J17" s="160"/>
      <c r="K17" s="160"/>
      <c r="L17" s="160"/>
      <c r="M17" s="160"/>
    </row>
    <row r="18" spans="1:13" x14ac:dyDescent="0.25">
      <c r="A18" s="161"/>
      <c r="B18" s="183"/>
      <c r="C18" s="183"/>
      <c r="E18" s="61"/>
      <c r="F18" s="61"/>
      <c r="G18" s="61"/>
      <c r="J18" s="160"/>
      <c r="K18" s="160"/>
      <c r="L18" s="160"/>
      <c r="M18" s="160"/>
    </row>
    <row r="19" spans="1:13" x14ac:dyDescent="0.25">
      <c r="A19" s="161"/>
      <c r="B19" s="183"/>
      <c r="C19" s="183"/>
      <c r="E19" s="61"/>
      <c r="F19" s="61"/>
      <c r="G19" s="61"/>
      <c r="J19" s="160"/>
      <c r="K19" s="160"/>
      <c r="L19" s="160"/>
      <c r="M19" s="160"/>
    </row>
    <row r="20" spans="1:13" x14ac:dyDescent="0.25">
      <c r="A20" s="161"/>
      <c r="B20" s="172" t="s">
        <v>1</v>
      </c>
      <c r="C20" s="172"/>
      <c r="E20" s="61"/>
      <c r="F20" s="61"/>
      <c r="G20" s="61"/>
      <c r="J20" s="160"/>
      <c r="K20" s="160"/>
      <c r="L20" s="160"/>
      <c r="M20" s="160"/>
    </row>
    <row r="21" spans="1:13" x14ac:dyDescent="0.25">
      <c r="A21" s="161"/>
      <c r="B21" s="172" t="s">
        <v>207</v>
      </c>
      <c r="C21" s="172"/>
      <c r="E21" s="61"/>
      <c r="F21" s="61"/>
      <c r="G21" s="61"/>
      <c r="J21" s="160"/>
      <c r="K21" s="160"/>
      <c r="L21" s="160"/>
      <c r="M21" s="160"/>
    </row>
    <row r="22" spans="1:13" x14ac:dyDescent="0.25">
      <c r="A22" s="161"/>
      <c r="B22" s="44" t="s">
        <v>14</v>
      </c>
      <c r="C22" s="44"/>
      <c r="D22" s="161">
        <v>8</v>
      </c>
      <c r="E22" s="61">
        <v>19338</v>
      </c>
      <c r="F22" s="61"/>
      <c r="G22" s="61">
        <v>20556</v>
      </c>
      <c r="I22" s="159" t="s">
        <v>125</v>
      </c>
      <c r="J22" s="160"/>
      <c r="K22" s="160"/>
      <c r="L22" s="160"/>
      <c r="M22" s="160"/>
    </row>
    <row r="23" spans="1:13" x14ac:dyDescent="0.25">
      <c r="A23" s="161"/>
      <c r="B23" s="189" t="s">
        <v>208</v>
      </c>
      <c r="C23" s="189"/>
      <c r="D23" s="180"/>
      <c r="E23" s="181">
        <f>SUM(E20:E22)</f>
        <v>19338</v>
      </c>
      <c r="F23" s="181"/>
      <c r="G23" s="181">
        <f>SUM(G20:G22)</f>
        <v>20556</v>
      </c>
      <c r="J23" s="160"/>
      <c r="K23" s="160"/>
      <c r="L23" s="160"/>
      <c r="M23" s="160"/>
    </row>
    <row r="24" spans="1:13" x14ac:dyDescent="0.25">
      <c r="A24" s="161"/>
      <c r="B24" s="172"/>
      <c r="C24" s="172"/>
      <c r="E24" s="61"/>
      <c r="F24" s="61"/>
      <c r="G24" s="61"/>
      <c r="J24" s="160"/>
      <c r="K24" s="160"/>
      <c r="L24" s="160"/>
      <c r="M24" s="160"/>
    </row>
    <row r="25" spans="1:13" x14ac:dyDescent="0.25">
      <c r="A25" s="161"/>
      <c r="B25" s="45" t="s">
        <v>36</v>
      </c>
      <c r="C25" s="45"/>
      <c r="E25" s="61"/>
      <c r="F25" s="61"/>
      <c r="G25" s="61"/>
      <c r="J25" s="160"/>
      <c r="K25" s="160"/>
      <c r="L25" s="160"/>
      <c r="M25" s="160"/>
    </row>
    <row r="26" spans="1:13" x14ac:dyDescent="0.25">
      <c r="A26" s="161"/>
      <c r="B26" s="44" t="s">
        <v>55</v>
      </c>
      <c r="C26" s="44"/>
      <c r="D26" s="161">
        <v>9</v>
      </c>
      <c r="E26" s="61">
        <v>50000</v>
      </c>
      <c r="F26" s="61"/>
      <c r="G26" s="61">
        <v>50000</v>
      </c>
      <c r="I26" s="159" t="s">
        <v>129</v>
      </c>
      <c r="J26" s="160"/>
      <c r="K26" s="160"/>
      <c r="L26" s="160"/>
      <c r="M26" s="160"/>
    </row>
    <row r="27" spans="1:13" x14ac:dyDescent="0.25">
      <c r="A27" s="161"/>
      <c r="B27" s="44" t="s">
        <v>2</v>
      </c>
      <c r="C27" s="44"/>
      <c r="D27" s="161">
        <v>10</v>
      </c>
      <c r="E27" s="61">
        <v>80000</v>
      </c>
      <c r="F27" s="176"/>
      <c r="G27" s="188">
        <v>40000</v>
      </c>
      <c r="I27" s="159" t="s">
        <v>132</v>
      </c>
      <c r="J27" s="160"/>
      <c r="K27" s="160"/>
      <c r="L27" s="160"/>
      <c r="M27" s="160"/>
    </row>
    <row r="28" spans="1:13" x14ac:dyDescent="0.25">
      <c r="A28" s="178"/>
      <c r="B28" s="189" t="s">
        <v>56</v>
      </c>
      <c r="C28" s="189"/>
      <c r="D28" s="180"/>
      <c r="E28" s="181">
        <f>SUM(E26:E27)</f>
        <v>130000</v>
      </c>
      <c r="F28" s="181"/>
      <c r="G28" s="181">
        <f>SUM(G26:G27)</f>
        <v>90000</v>
      </c>
      <c r="J28" s="160"/>
      <c r="K28" s="160"/>
      <c r="L28" s="160"/>
      <c r="M28" s="160"/>
    </row>
    <row r="29" spans="1:13" x14ac:dyDescent="0.25">
      <c r="A29" s="161"/>
      <c r="B29" s="44"/>
      <c r="C29" s="44"/>
      <c r="E29" s="61"/>
      <c r="F29" s="61"/>
      <c r="G29" s="61"/>
      <c r="J29" s="160"/>
      <c r="K29" s="160"/>
      <c r="L29" s="160"/>
      <c r="M29" s="160"/>
    </row>
    <row r="30" spans="1:13" x14ac:dyDescent="0.25">
      <c r="A30" s="178"/>
      <c r="B30" s="189" t="s">
        <v>57</v>
      </c>
      <c r="C30" s="189"/>
      <c r="D30" s="180">
        <v>11</v>
      </c>
      <c r="E30" s="181">
        <f>249218+120000</f>
        <v>369218</v>
      </c>
      <c r="F30" s="181"/>
      <c r="G30" s="181">
        <v>320000</v>
      </c>
      <c r="I30" s="159" t="s">
        <v>126</v>
      </c>
      <c r="J30" s="160"/>
      <c r="K30" s="160"/>
      <c r="L30" s="160"/>
      <c r="M30" s="160"/>
    </row>
    <row r="31" spans="1:13" x14ac:dyDescent="0.25">
      <c r="A31" s="161"/>
      <c r="B31" s="44" t="s">
        <v>58</v>
      </c>
      <c r="C31" s="44"/>
      <c r="E31" s="61"/>
      <c r="F31" s="61"/>
      <c r="G31" s="190"/>
      <c r="J31" s="160"/>
      <c r="K31" s="160"/>
      <c r="L31" s="160"/>
      <c r="M31" s="160"/>
    </row>
    <row r="32" spans="1:13" ht="15.75" thickBot="1" x14ac:dyDescent="0.3">
      <c r="A32" s="161"/>
      <c r="B32" s="184" t="s">
        <v>3</v>
      </c>
      <c r="C32" s="184"/>
      <c r="D32" s="185"/>
      <c r="E32" s="186">
        <f>+E30+E28+E23</f>
        <v>518556</v>
      </c>
      <c r="F32" s="187"/>
      <c r="G32" s="186">
        <f>+G30+G28+G23</f>
        <v>430556</v>
      </c>
      <c r="J32" s="160"/>
      <c r="K32" s="160"/>
      <c r="L32" s="160"/>
      <c r="M32" s="160"/>
    </row>
    <row r="33" spans="1:15" x14ac:dyDescent="0.25">
      <c r="A33" s="161"/>
      <c r="B33" s="44"/>
      <c r="C33" s="44"/>
      <c r="E33" s="61"/>
      <c r="F33" s="61"/>
      <c r="G33" s="61"/>
      <c r="J33" s="160"/>
      <c r="K33" s="160"/>
      <c r="L33" s="160"/>
      <c r="M33" s="160"/>
    </row>
    <row r="34" spans="1:15" x14ac:dyDescent="0.25">
      <c r="A34" s="161"/>
      <c r="B34" s="44"/>
      <c r="C34" s="44"/>
      <c r="E34" s="61"/>
      <c r="F34" s="61"/>
      <c r="G34" s="61"/>
      <c r="J34" s="160"/>
      <c r="K34" s="160"/>
      <c r="L34" s="160"/>
      <c r="M34" s="160"/>
    </row>
    <row r="35" spans="1:15" ht="18.75" customHeight="1" thickBot="1" x14ac:dyDescent="0.3">
      <c r="A35" s="161"/>
      <c r="B35" s="191" t="s">
        <v>13</v>
      </c>
      <c r="C35" s="191"/>
      <c r="D35" s="192"/>
      <c r="E35" s="193">
        <f>+E17+E32</f>
        <v>1287556</v>
      </c>
      <c r="F35" s="194"/>
      <c r="G35" s="193">
        <f>+G17+G32</f>
        <v>1225356</v>
      </c>
      <c r="J35" s="210"/>
      <c r="K35" s="210"/>
      <c r="L35" s="210"/>
      <c r="M35" s="210"/>
      <c r="N35" s="209"/>
      <c r="O35" s="209"/>
    </row>
    <row r="36" spans="1:15" ht="15.75" thickTop="1" x14ac:dyDescent="0.25">
      <c r="A36" s="195"/>
      <c r="B36" s="44"/>
      <c r="C36" s="44"/>
      <c r="D36" s="196"/>
      <c r="E36" s="61"/>
      <c r="F36" s="61"/>
      <c r="G36" s="61"/>
      <c r="J36" s="219"/>
      <c r="K36" s="218"/>
      <c r="L36" s="220"/>
      <c r="M36" s="220"/>
      <c r="N36" s="215"/>
      <c r="O36" s="220"/>
    </row>
    <row r="37" spans="1:15" s="169" customFormat="1" ht="18.75" x14ac:dyDescent="0.3">
      <c r="A37" s="165"/>
      <c r="B37" s="166" t="s">
        <v>59</v>
      </c>
      <c r="C37" s="166"/>
      <c r="D37" s="165" t="s">
        <v>42</v>
      </c>
      <c r="E37" s="167" t="str">
        <f>+E6</f>
        <v>201x</v>
      </c>
      <c r="F37" s="168"/>
      <c r="G37" s="167">
        <f>+G6</f>
        <v>-1</v>
      </c>
      <c r="J37" s="218"/>
      <c r="K37" s="218"/>
      <c r="L37" s="220"/>
      <c r="M37" s="215"/>
      <c r="N37" s="220"/>
      <c r="O37" s="215"/>
    </row>
    <row r="38" spans="1:15" x14ac:dyDescent="0.25">
      <c r="B38" s="44"/>
      <c r="C38" s="44"/>
      <c r="E38" s="61"/>
      <c r="F38" s="61"/>
      <c r="G38" s="176"/>
      <c r="J38" s="219"/>
      <c r="K38" s="218"/>
      <c r="L38" s="220"/>
      <c r="M38" s="215"/>
      <c r="N38" s="220"/>
      <c r="O38" s="215"/>
    </row>
    <row r="39" spans="1:15" x14ac:dyDescent="0.25">
      <c r="B39" s="172" t="s">
        <v>209</v>
      </c>
      <c r="C39" s="44"/>
      <c r="E39" s="61"/>
      <c r="F39" s="61"/>
      <c r="G39" s="176"/>
      <c r="J39" s="219"/>
      <c r="K39" s="218"/>
      <c r="L39" s="220"/>
      <c r="M39" s="215"/>
      <c r="N39" s="220"/>
      <c r="O39" s="215"/>
    </row>
    <row r="40" spans="1:15" x14ac:dyDescent="0.25">
      <c r="B40" s="44" t="s">
        <v>220</v>
      </c>
      <c r="C40" s="44"/>
      <c r="D40" s="161">
        <v>12</v>
      </c>
      <c r="E40" s="61">
        <v>120000</v>
      </c>
      <c r="F40" s="61"/>
      <c r="G40" s="176">
        <v>100000</v>
      </c>
      <c r="I40" s="159" t="s">
        <v>127</v>
      </c>
      <c r="J40" s="219"/>
      <c r="K40" s="218"/>
      <c r="L40" s="220"/>
      <c r="M40" s="215"/>
      <c r="N40" s="220"/>
      <c r="O40" s="215"/>
    </row>
    <row r="41" spans="1:15" x14ac:dyDescent="0.25">
      <c r="B41" s="224" t="s">
        <v>214</v>
      </c>
      <c r="C41" s="224"/>
      <c r="D41" s="225">
        <v>12</v>
      </c>
      <c r="E41" s="226">
        <v>0</v>
      </c>
      <c r="F41" s="226"/>
      <c r="G41" s="226">
        <v>0</v>
      </c>
      <c r="I41" s="159" t="s">
        <v>127</v>
      </c>
      <c r="J41" s="216"/>
      <c r="K41" s="217"/>
      <c r="L41" s="220"/>
      <c r="M41" s="221"/>
      <c r="N41" s="215"/>
      <c r="O41" s="221"/>
    </row>
    <row r="42" spans="1:15" ht="15.75" thickBot="1" x14ac:dyDescent="0.3">
      <c r="B42" s="227" t="s">
        <v>210</v>
      </c>
      <c r="C42" s="228"/>
      <c r="D42" s="201"/>
      <c r="E42" s="202">
        <f>SUM(E40:E41)</f>
        <v>120000</v>
      </c>
      <c r="F42" s="202"/>
      <c r="G42" s="202">
        <f>SUM(G40:G41)</f>
        <v>100000</v>
      </c>
      <c r="J42" s="218"/>
      <c r="K42" s="218"/>
      <c r="L42" s="220"/>
      <c r="M42" s="215"/>
      <c r="N42" s="215"/>
      <c r="O42" s="221"/>
    </row>
    <row r="43" spans="1:15" x14ac:dyDescent="0.25">
      <c r="B43" s="44"/>
      <c r="C43" s="44"/>
      <c r="E43" s="61"/>
      <c r="F43" s="61"/>
      <c r="G43" s="176"/>
      <c r="J43" s="219"/>
      <c r="K43" s="218"/>
      <c r="L43" s="220"/>
      <c r="M43" s="215"/>
      <c r="N43" s="220"/>
      <c r="O43" s="215"/>
    </row>
    <row r="44" spans="1:15" x14ac:dyDescent="0.25">
      <c r="B44" s="214" t="s">
        <v>211</v>
      </c>
      <c r="C44" s="44"/>
      <c r="E44" s="61"/>
      <c r="F44" s="61"/>
      <c r="G44" s="176"/>
      <c r="J44" s="218"/>
      <c r="K44" s="218"/>
      <c r="L44" s="220"/>
      <c r="M44" s="215"/>
      <c r="N44" s="220"/>
      <c r="O44" s="215"/>
    </row>
    <row r="45" spans="1:15" x14ac:dyDescent="0.25">
      <c r="A45" s="161"/>
      <c r="B45" s="197" t="s">
        <v>8</v>
      </c>
      <c r="C45" s="198"/>
      <c r="D45" s="161">
        <v>12</v>
      </c>
      <c r="E45" s="188">
        <f>G47</f>
        <v>145356</v>
      </c>
      <c r="F45" s="176"/>
      <c r="G45" s="188">
        <v>125256</v>
      </c>
      <c r="I45" s="159" t="s">
        <v>127</v>
      </c>
      <c r="J45" s="219"/>
      <c r="K45" s="219"/>
      <c r="L45" s="220"/>
      <c r="M45" s="222"/>
      <c r="N45" s="223"/>
      <c r="O45" s="222"/>
    </row>
    <row r="46" spans="1:15" x14ac:dyDescent="0.25">
      <c r="A46" s="161"/>
      <c r="B46" s="218" t="s">
        <v>212</v>
      </c>
      <c r="C46" s="199"/>
      <c r="D46" s="161">
        <v>12</v>
      </c>
      <c r="E46" s="176">
        <f>Resultat!C32</f>
        <v>72200</v>
      </c>
      <c r="F46" s="176"/>
      <c r="G46" s="177">
        <f>Resultat!E32</f>
        <v>20100</v>
      </c>
      <c r="I46" s="159" t="s">
        <v>215</v>
      </c>
      <c r="J46" s="210"/>
      <c r="K46" s="210"/>
      <c r="L46" s="210"/>
      <c r="M46" s="210"/>
      <c r="N46" s="209"/>
      <c r="O46" s="209"/>
    </row>
    <row r="47" spans="1:15" ht="15.75" thickBot="1" x14ac:dyDescent="0.3">
      <c r="A47" s="161"/>
      <c r="B47" s="200" t="s">
        <v>213</v>
      </c>
      <c r="C47" s="200"/>
      <c r="D47" s="201"/>
      <c r="E47" s="202">
        <f>SUM(E45:E46)</f>
        <v>217556</v>
      </c>
      <c r="F47" s="202"/>
      <c r="G47" s="202">
        <f>SUM(G45:G46)</f>
        <v>145356</v>
      </c>
      <c r="J47" s="160"/>
      <c r="K47" s="160"/>
      <c r="L47" s="160"/>
      <c r="M47" s="160"/>
    </row>
    <row r="48" spans="1:15" x14ac:dyDescent="0.25">
      <c r="A48" s="161"/>
      <c r="B48" s="203"/>
      <c r="C48" s="203"/>
      <c r="E48" s="176"/>
      <c r="F48" s="176"/>
      <c r="G48" s="176"/>
      <c r="J48" s="160"/>
      <c r="K48" s="160"/>
      <c r="L48" s="160"/>
      <c r="M48" s="160"/>
    </row>
    <row r="49" spans="1:13" ht="15.75" thickBot="1" x14ac:dyDescent="0.3">
      <c r="A49" s="161"/>
      <c r="B49" s="184" t="s">
        <v>60</v>
      </c>
      <c r="C49" s="184"/>
      <c r="D49" s="185"/>
      <c r="E49" s="186">
        <f>E47+E42</f>
        <v>337556</v>
      </c>
      <c r="F49" s="187"/>
      <c r="G49" s="186">
        <f>G47+G42</f>
        <v>245356</v>
      </c>
      <c r="J49" s="160"/>
      <c r="K49" s="160"/>
      <c r="L49" s="160"/>
      <c r="M49" s="160"/>
    </row>
    <row r="50" spans="1:13" x14ac:dyDescent="0.25">
      <c r="A50" s="161"/>
      <c r="B50" s="203"/>
      <c r="C50" s="203"/>
      <c r="E50" s="176"/>
      <c r="F50" s="176"/>
      <c r="G50" s="176"/>
      <c r="J50" s="160"/>
      <c r="K50" s="160"/>
      <c r="L50" s="160"/>
      <c r="M50" s="160"/>
    </row>
    <row r="51" spans="1:13" x14ac:dyDescent="0.25">
      <c r="A51" s="161"/>
      <c r="B51" s="203"/>
      <c r="C51" s="203"/>
      <c r="E51" s="176"/>
      <c r="F51" s="176"/>
      <c r="G51" s="176"/>
      <c r="J51" s="160"/>
      <c r="K51" s="160"/>
      <c r="L51" s="160"/>
      <c r="M51" s="160"/>
    </row>
    <row r="52" spans="1:13" x14ac:dyDescent="0.25">
      <c r="A52" s="161"/>
      <c r="B52" s="45" t="s">
        <v>84</v>
      </c>
      <c r="C52" s="45"/>
      <c r="E52" s="61"/>
      <c r="F52" s="61"/>
      <c r="G52" s="176"/>
      <c r="J52" s="160"/>
      <c r="K52" s="160"/>
      <c r="L52" s="160"/>
      <c r="M52" s="160"/>
    </row>
    <row r="53" spans="1:13" x14ac:dyDescent="0.25">
      <c r="A53" s="161"/>
      <c r="B53" s="44" t="s">
        <v>85</v>
      </c>
      <c r="C53" s="44"/>
      <c r="D53" s="161">
        <v>13</v>
      </c>
      <c r="E53" s="61">
        <v>800000</v>
      </c>
      <c r="F53" s="61"/>
      <c r="G53" s="188">
        <v>880000</v>
      </c>
      <c r="I53" s="159" t="s">
        <v>130</v>
      </c>
      <c r="J53" s="160"/>
      <c r="K53" s="160"/>
      <c r="L53" s="160"/>
      <c r="M53" s="160"/>
    </row>
    <row r="54" spans="1:13" x14ac:dyDescent="0.25">
      <c r="A54" s="161"/>
      <c r="B54" s="44" t="s">
        <v>86</v>
      </c>
      <c r="C54" s="44"/>
      <c r="E54" s="61">
        <v>0</v>
      </c>
      <c r="F54" s="61"/>
      <c r="G54" s="188">
        <v>0</v>
      </c>
      <c r="I54" s="159" t="s">
        <v>131</v>
      </c>
      <c r="J54" s="160"/>
      <c r="K54" s="160"/>
      <c r="L54" s="160"/>
      <c r="M54" s="160"/>
    </row>
    <row r="55" spans="1:13" x14ac:dyDescent="0.25">
      <c r="A55" s="161"/>
      <c r="B55" s="189" t="s">
        <v>87</v>
      </c>
      <c r="C55" s="189"/>
      <c r="D55" s="180"/>
      <c r="E55" s="181">
        <f>SUM(E53:E54)</f>
        <v>800000</v>
      </c>
      <c r="F55" s="181"/>
      <c r="G55" s="181">
        <f>SUM(G53:G54)</f>
        <v>880000</v>
      </c>
      <c r="J55" s="160"/>
      <c r="K55" s="160"/>
      <c r="L55" s="160"/>
      <c r="M55" s="160"/>
    </row>
    <row r="56" spans="1:13" x14ac:dyDescent="0.25">
      <c r="A56" s="161"/>
      <c r="B56" s="44"/>
      <c r="C56" s="44"/>
      <c r="E56" s="61"/>
      <c r="F56" s="61"/>
      <c r="G56" s="176"/>
      <c r="J56" s="160"/>
      <c r="K56" s="160"/>
      <c r="L56" s="160"/>
      <c r="M56" s="160"/>
    </row>
    <row r="57" spans="1:13" x14ac:dyDescent="0.25">
      <c r="A57" s="161"/>
      <c r="B57" s="45" t="s">
        <v>4</v>
      </c>
      <c r="C57" s="45"/>
      <c r="E57" s="61"/>
      <c r="F57" s="61"/>
      <c r="G57" s="176"/>
      <c r="J57" s="160"/>
      <c r="K57" s="160"/>
      <c r="L57" s="160"/>
      <c r="M57" s="160"/>
    </row>
    <row r="58" spans="1:13" x14ac:dyDescent="0.25">
      <c r="A58" s="161"/>
      <c r="B58" s="44" t="s">
        <v>61</v>
      </c>
      <c r="C58" s="44"/>
      <c r="E58" s="61">
        <v>50000</v>
      </c>
      <c r="F58" s="61"/>
      <c r="G58" s="188">
        <v>50000</v>
      </c>
      <c r="I58" s="159" t="s">
        <v>128</v>
      </c>
      <c r="J58" s="160"/>
      <c r="K58" s="160"/>
      <c r="L58" s="160"/>
      <c r="M58" s="160"/>
    </row>
    <row r="59" spans="1:13" x14ac:dyDescent="0.25">
      <c r="A59" s="161"/>
      <c r="B59" s="44" t="s">
        <v>62</v>
      </c>
      <c r="C59" s="44"/>
      <c r="E59" s="61">
        <v>0</v>
      </c>
      <c r="F59" s="61"/>
      <c r="G59" s="188">
        <v>0</v>
      </c>
      <c r="I59" s="159" t="s">
        <v>134</v>
      </c>
      <c r="J59" s="160"/>
      <c r="K59" s="160"/>
      <c r="L59" s="160"/>
      <c r="M59" s="160"/>
    </row>
    <row r="60" spans="1:13" x14ac:dyDescent="0.25">
      <c r="A60" s="161"/>
      <c r="B60" s="44" t="s">
        <v>5</v>
      </c>
      <c r="C60" s="44"/>
      <c r="D60" s="161">
        <v>14</v>
      </c>
      <c r="E60" s="61">
        <v>100000</v>
      </c>
      <c r="F60" s="61"/>
      <c r="G60" s="188">
        <v>50000</v>
      </c>
      <c r="I60" s="159" t="s">
        <v>135</v>
      </c>
    </row>
    <row r="61" spans="1:13" x14ac:dyDescent="0.25">
      <c r="A61" s="161"/>
      <c r="B61" s="189" t="s">
        <v>6</v>
      </c>
      <c r="C61" s="189"/>
      <c r="D61" s="180"/>
      <c r="E61" s="181">
        <f>SUM(E58:E60)</f>
        <v>150000</v>
      </c>
      <c r="F61" s="181"/>
      <c r="G61" s="181">
        <f>SUM(G58:G60)</f>
        <v>100000</v>
      </c>
    </row>
    <row r="62" spans="1:13" x14ac:dyDescent="0.25">
      <c r="A62" s="161"/>
      <c r="B62" s="44"/>
      <c r="C62" s="44"/>
      <c r="D62" s="204"/>
      <c r="E62" s="61"/>
      <c r="F62" s="61"/>
      <c r="G62" s="176"/>
    </row>
    <row r="63" spans="1:13" ht="15.75" thickBot="1" x14ac:dyDescent="0.3">
      <c r="A63" s="161"/>
      <c r="B63" s="184" t="s">
        <v>7</v>
      </c>
      <c r="C63" s="184"/>
      <c r="D63" s="205"/>
      <c r="E63" s="186">
        <f>+E55+E61</f>
        <v>950000</v>
      </c>
      <c r="F63" s="186"/>
      <c r="G63" s="186">
        <f t="shared" ref="G63" si="0">+G55+G61</f>
        <v>980000</v>
      </c>
    </row>
    <row r="64" spans="1:13" x14ac:dyDescent="0.25">
      <c r="A64" s="161"/>
      <c r="E64" s="61"/>
      <c r="F64" s="160"/>
      <c r="G64" s="176"/>
    </row>
    <row r="65" spans="1:10" x14ac:dyDescent="0.25">
      <c r="A65" s="161"/>
      <c r="E65" s="61"/>
      <c r="F65" s="160"/>
      <c r="G65" s="176"/>
    </row>
    <row r="66" spans="1:10" ht="15.75" thickBot="1" x14ac:dyDescent="0.3">
      <c r="A66" s="161"/>
      <c r="B66" s="191" t="s">
        <v>63</v>
      </c>
      <c r="C66" s="191"/>
      <c r="D66" s="206"/>
      <c r="E66" s="193">
        <f>E49+E63</f>
        <v>1287556</v>
      </c>
      <c r="F66" s="207"/>
      <c r="G66" s="193">
        <f>G49+G63</f>
        <v>1225356</v>
      </c>
      <c r="J66" s="160"/>
    </row>
    <row r="67" spans="1:10" ht="15.75" thickTop="1" x14ac:dyDescent="0.25">
      <c r="A67" s="161"/>
      <c r="B67" s="172"/>
      <c r="C67" s="172"/>
      <c r="D67" s="171"/>
      <c r="E67" s="190"/>
      <c r="F67" s="160"/>
      <c r="G67" s="190"/>
    </row>
    <row r="68" spans="1:10" x14ac:dyDescent="0.25">
      <c r="A68" s="161"/>
      <c r="B68" s="172"/>
      <c r="C68" s="172"/>
      <c r="D68" s="171"/>
      <c r="E68" s="190"/>
      <c r="F68" s="160"/>
      <c r="G68" s="190"/>
    </row>
    <row r="69" spans="1:10" x14ac:dyDescent="0.25">
      <c r="C69" s="208" t="s">
        <v>68</v>
      </c>
      <c r="D69" s="178"/>
      <c r="E69" s="160"/>
      <c r="F69" s="160"/>
      <c r="G69" s="160"/>
    </row>
    <row r="70" spans="1:10" x14ac:dyDescent="0.25">
      <c r="G70" s="209"/>
    </row>
    <row r="71" spans="1:10" x14ac:dyDescent="0.25">
      <c r="G71" s="209"/>
    </row>
    <row r="72" spans="1:10" x14ac:dyDescent="0.25">
      <c r="B72" s="178" t="s">
        <v>122</v>
      </c>
      <c r="C72" s="178" t="s">
        <v>122</v>
      </c>
      <c r="D72" s="178"/>
      <c r="E72" s="211"/>
      <c r="F72" s="178" t="s">
        <v>122</v>
      </c>
      <c r="G72" s="178"/>
      <c r="H72" s="178"/>
    </row>
    <row r="73" spans="1:10" x14ac:dyDescent="0.25">
      <c r="B73" s="178" t="s">
        <v>183</v>
      </c>
      <c r="C73" s="178" t="s">
        <v>217</v>
      </c>
      <c r="D73" s="178"/>
      <c r="E73" s="178"/>
      <c r="F73" s="178" t="s">
        <v>12</v>
      </c>
      <c r="G73" s="178"/>
      <c r="H73" s="178"/>
    </row>
    <row r="74" spans="1:10" x14ac:dyDescent="0.25">
      <c r="B74" s="178"/>
      <c r="C74" s="178"/>
      <c r="D74" s="178"/>
      <c r="E74" s="178"/>
      <c r="F74" s="178"/>
      <c r="G74" s="178"/>
      <c r="H74" s="178"/>
    </row>
    <row r="75" spans="1:10" x14ac:dyDescent="0.25">
      <c r="B75" s="178"/>
      <c r="C75" s="178"/>
      <c r="D75" s="178"/>
      <c r="E75" s="211"/>
      <c r="F75" s="178"/>
      <c r="G75" s="212"/>
      <c r="H75" s="178"/>
    </row>
    <row r="76" spans="1:10" x14ac:dyDescent="0.25">
      <c r="B76" s="178" t="s">
        <v>122</v>
      </c>
      <c r="C76" s="178" t="s">
        <v>122</v>
      </c>
      <c r="D76" s="178"/>
      <c r="E76" s="211"/>
      <c r="F76" s="178" t="s">
        <v>122</v>
      </c>
      <c r="G76" s="178"/>
      <c r="H76" s="178"/>
    </row>
    <row r="77" spans="1:10" x14ac:dyDescent="0.25">
      <c r="B77" s="178" t="s">
        <v>12</v>
      </c>
      <c r="C77" s="178" t="s">
        <v>12</v>
      </c>
      <c r="D77" s="178"/>
      <c r="E77" s="178"/>
      <c r="F77" s="178" t="s">
        <v>12</v>
      </c>
      <c r="G77" s="178"/>
      <c r="H77" s="178"/>
    </row>
    <row r="78" spans="1:10" x14ac:dyDescent="0.25">
      <c r="B78" s="178"/>
      <c r="C78" s="178"/>
      <c r="D78" s="178"/>
      <c r="E78" s="178"/>
      <c r="F78" s="178"/>
      <c r="G78" s="178"/>
      <c r="H78" s="178"/>
    </row>
    <row r="79" spans="1:10" x14ac:dyDescent="0.25">
      <c r="B79" s="161"/>
      <c r="C79" s="161"/>
      <c r="E79" s="161"/>
      <c r="F79" s="161"/>
      <c r="G79" s="212"/>
      <c r="H79" s="178"/>
    </row>
    <row r="80" spans="1:10" x14ac:dyDescent="0.25">
      <c r="B80" s="178" t="s">
        <v>122</v>
      </c>
      <c r="C80" s="178" t="s">
        <v>122</v>
      </c>
      <c r="D80" s="178"/>
      <c r="E80" s="211"/>
      <c r="F80" s="230" t="s">
        <v>122</v>
      </c>
      <c r="G80" s="178"/>
      <c r="H80" s="178"/>
    </row>
    <row r="81" spans="2:8" x14ac:dyDescent="0.25">
      <c r="B81" s="178" t="s">
        <v>12</v>
      </c>
      <c r="C81" s="178" t="s">
        <v>12</v>
      </c>
      <c r="D81" s="178"/>
      <c r="E81" s="211"/>
      <c r="F81" s="230" t="s">
        <v>216</v>
      </c>
      <c r="G81" s="178"/>
      <c r="H81" s="178"/>
    </row>
    <row r="82" spans="2:8" x14ac:dyDescent="0.25">
      <c r="B82" s="178"/>
      <c r="C82" s="178"/>
      <c r="D82" s="178"/>
      <c r="E82" s="178"/>
      <c r="F82" s="178"/>
      <c r="G82" s="178"/>
      <c r="H82" s="178"/>
    </row>
    <row r="83" spans="2:8" x14ac:dyDescent="0.25">
      <c r="B83" s="209"/>
      <c r="C83" s="209"/>
      <c r="D83" s="178"/>
      <c r="E83" s="209"/>
      <c r="F83" s="209"/>
      <c r="G83" s="209"/>
      <c r="H83" s="209"/>
    </row>
    <row r="84" spans="2:8" x14ac:dyDescent="0.25">
      <c r="B84" s="209"/>
      <c r="C84" s="209"/>
      <c r="D84" s="178"/>
      <c r="E84" s="209"/>
      <c r="F84" s="209"/>
      <c r="G84" s="209"/>
      <c r="H84" s="209"/>
    </row>
    <row r="85" spans="2:8" x14ac:dyDescent="0.25">
      <c r="B85" s="209"/>
      <c r="C85" s="209"/>
      <c r="D85" s="178"/>
      <c r="E85" s="209"/>
      <c r="F85" s="209"/>
      <c r="G85" s="209"/>
      <c r="H85" s="209"/>
    </row>
  </sheetData>
  <mergeCells count="1">
    <mergeCell ref="B1:G1"/>
  </mergeCells>
  <pageMargins left="0.70866141732283472" right="0.70866141732283472" top="0.74803149606299213" bottom="0.19685039370078741" header="0.31496062992125984" footer="0.31496062992125984"/>
  <pageSetup paperSize="9" orientation="portrait" r:id="rId1"/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237"/>
  <sheetViews>
    <sheetView showGridLines="0" view="pageBreakPreview" topLeftCell="A21" zoomScale="85" zoomScaleNormal="100" zoomScaleSheetLayoutView="85" workbookViewId="0">
      <selection activeCell="J74" sqref="J74"/>
    </sheetView>
  </sheetViews>
  <sheetFormatPr baseColWidth="10" defaultColWidth="9.140625" defaultRowHeight="12.75" x14ac:dyDescent="0.2"/>
  <cols>
    <col min="1" max="1" width="8.7109375" style="5" customWidth="1"/>
    <col min="2" max="2" width="7.5703125" style="5" customWidth="1"/>
    <col min="3" max="3" width="17.140625" style="5" customWidth="1"/>
    <col min="4" max="4" width="11.28515625" style="5" customWidth="1"/>
    <col min="5" max="5" width="11.85546875" style="5" customWidth="1"/>
    <col min="6" max="7" width="11.5703125" style="5" customWidth="1"/>
    <col min="8" max="8" width="12.5703125" style="5" customWidth="1"/>
    <col min="9" max="9" width="11.28515625" style="5" customWidth="1"/>
    <col min="10" max="10" width="9.7109375" style="5" customWidth="1"/>
    <col min="11" max="14" width="9.140625" style="5"/>
    <col min="15" max="15" width="10.28515625" style="5" bestFit="1" customWidth="1"/>
    <col min="16" max="16" width="9.85546875" style="5" bestFit="1" customWidth="1"/>
    <col min="17" max="16384" width="9.140625" style="5"/>
  </cols>
  <sheetData>
    <row r="1" spans="1:8" ht="23.25" x14ac:dyDescent="0.35">
      <c r="A1" s="247" t="str">
        <f>+Forside!B12</f>
        <v>Klubben Idrettslag</v>
      </c>
      <c r="B1" s="247"/>
      <c r="C1" s="247"/>
      <c r="D1" s="247"/>
      <c r="E1" s="247"/>
      <c r="F1" s="247"/>
      <c r="G1" s="247"/>
      <c r="H1" s="247"/>
    </row>
    <row r="2" spans="1:8" ht="12.75" customHeight="1" x14ac:dyDescent="0.35">
      <c r="A2" s="231"/>
      <c r="D2" s="41"/>
      <c r="E2" s="42"/>
    </row>
    <row r="3" spans="1:8" ht="23.25" customHeight="1" x14ac:dyDescent="0.35">
      <c r="A3" s="248" t="s">
        <v>146</v>
      </c>
      <c r="B3" s="248"/>
      <c r="C3" s="248"/>
      <c r="D3" s="248"/>
      <c r="E3" s="248"/>
      <c r="F3" s="248"/>
      <c r="G3" s="248"/>
      <c r="H3" s="248"/>
    </row>
    <row r="4" spans="1:8" x14ac:dyDescent="0.2">
      <c r="E4" s="7"/>
    </row>
    <row r="5" spans="1:8" ht="12.75" customHeight="1" x14ac:dyDescent="0.2"/>
    <row r="6" spans="1:8" ht="15" x14ac:dyDescent="0.25">
      <c r="A6" s="43" t="s">
        <v>69</v>
      </c>
      <c r="B6" s="43" t="s">
        <v>22</v>
      </c>
    </row>
    <row r="7" spans="1:8" x14ac:dyDescent="0.2">
      <c r="B7" s="44" t="s">
        <v>165</v>
      </c>
    </row>
    <row r="8" spans="1:8" x14ac:dyDescent="0.2">
      <c r="B8" s="44" t="s">
        <v>164</v>
      </c>
    </row>
    <row r="9" spans="1:8" x14ac:dyDescent="0.2">
      <c r="B9" s="44"/>
    </row>
    <row r="10" spans="1:8" x14ac:dyDescent="0.2">
      <c r="B10" s="45" t="s">
        <v>92</v>
      </c>
    </row>
    <row r="11" spans="1:8" x14ac:dyDescent="0.2">
      <c r="B11" s="44" t="s">
        <v>158</v>
      </c>
    </row>
    <row r="12" spans="1:8" x14ac:dyDescent="0.2">
      <c r="B12" s="44" t="s">
        <v>159</v>
      </c>
    </row>
    <row r="13" spans="1:8" x14ac:dyDescent="0.2">
      <c r="B13" s="45"/>
    </row>
    <row r="14" spans="1:8" x14ac:dyDescent="0.2">
      <c r="B14" s="44" t="s">
        <v>166</v>
      </c>
    </row>
    <row r="15" spans="1:8" x14ac:dyDescent="0.2">
      <c r="B15" s="44" t="s">
        <v>168</v>
      </c>
    </row>
    <row r="16" spans="1:8" x14ac:dyDescent="0.2">
      <c r="B16" s="44" t="s">
        <v>167</v>
      </c>
    </row>
    <row r="17" spans="2:7" x14ac:dyDescent="0.2">
      <c r="B17" s="44"/>
    </row>
    <row r="18" spans="2:7" x14ac:dyDescent="0.2">
      <c r="B18" s="44" t="s">
        <v>156</v>
      </c>
    </row>
    <row r="19" spans="2:7" x14ac:dyDescent="0.2">
      <c r="B19" s="44" t="s">
        <v>160</v>
      </c>
    </row>
    <row r="20" spans="2:7" x14ac:dyDescent="0.2">
      <c r="B20" s="5" t="s">
        <v>161</v>
      </c>
    </row>
    <row r="21" spans="2:7" x14ac:dyDescent="0.2">
      <c r="B21" s="44" t="s">
        <v>170</v>
      </c>
    </row>
    <row r="22" spans="2:7" x14ac:dyDescent="0.2">
      <c r="B22" s="44" t="s">
        <v>169</v>
      </c>
    </row>
    <row r="23" spans="2:7" x14ac:dyDescent="0.2">
      <c r="B23" s="44" t="s">
        <v>157</v>
      </c>
    </row>
    <row r="24" spans="2:7" x14ac:dyDescent="0.2">
      <c r="B24" s="44" t="s">
        <v>142</v>
      </c>
    </row>
    <row r="25" spans="2:7" x14ac:dyDescent="0.2">
      <c r="B25" s="44"/>
    </row>
    <row r="26" spans="2:7" x14ac:dyDescent="0.2">
      <c r="B26" s="45" t="s">
        <v>93</v>
      </c>
      <c r="C26" s="40"/>
      <c r="D26" s="40"/>
      <c r="E26" s="40"/>
      <c r="F26" s="40"/>
      <c r="G26" s="40"/>
    </row>
    <row r="27" spans="2:7" x14ac:dyDescent="0.2">
      <c r="B27" s="44" t="s">
        <v>94</v>
      </c>
      <c r="C27" s="40"/>
      <c r="D27" s="40"/>
      <c r="E27" s="40"/>
      <c r="F27" s="40"/>
      <c r="G27" s="40"/>
    </row>
    <row r="28" spans="2:7" x14ac:dyDescent="0.2">
      <c r="B28" s="44"/>
    </row>
    <row r="29" spans="2:7" x14ac:dyDescent="0.2">
      <c r="B29" s="46" t="s">
        <v>36</v>
      </c>
    </row>
    <row r="30" spans="2:7" x14ac:dyDescent="0.2">
      <c r="B30" s="47" t="s">
        <v>37</v>
      </c>
    </row>
    <row r="31" spans="2:7" x14ac:dyDescent="0.2">
      <c r="B31" s="47" t="s">
        <v>38</v>
      </c>
    </row>
    <row r="32" spans="2:7" x14ac:dyDescent="0.2">
      <c r="B32" s="47"/>
    </row>
    <row r="33" spans="2:10" x14ac:dyDescent="0.2">
      <c r="B33" s="46" t="s">
        <v>57</v>
      </c>
      <c r="I33" s="40"/>
      <c r="J33" s="40"/>
    </row>
    <row r="34" spans="2:10" x14ac:dyDescent="0.2">
      <c r="B34" s="47" t="s">
        <v>172</v>
      </c>
      <c r="I34" s="40"/>
      <c r="J34" s="40"/>
    </row>
    <row r="35" spans="2:10" x14ac:dyDescent="0.2">
      <c r="B35" s="47" t="s">
        <v>171</v>
      </c>
      <c r="I35" s="40"/>
      <c r="J35" s="40"/>
    </row>
    <row r="36" spans="2:10" x14ac:dyDescent="0.2">
      <c r="B36" s="47"/>
      <c r="I36" s="40"/>
      <c r="J36" s="40"/>
    </row>
    <row r="37" spans="2:10" x14ac:dyDescent="0.2">
      <c r="B37" s="236" t="s">
        <v>225</v>
      </c>
      <c r="C37" s="40"/>
      <c r="D37" s="40"/>
      <c r="E37" s="40"/>
      <c r="F37" s="40"/>
      <c r="G37" s="40"/>
      <c r="H37" s="40"/>
      <c r="I37" s="40"/>
      <c r="J37" s="40"/>
    </row>
    <row r="38" spans="2:10" s="234" customFormat="1" x14ac:dyDescent="0.2">
      <c r="B38" s="235" t="s">
        <v>226</v>
      </c>
      <c r="C38" s="233"/>
      <c r="D38" s="233"/>
      <c r="E38" s="233"/>
      <c r="F38" s="233"/>
      <c r="G38" s="233"/>
      <c r="H38" s="233"/>
      <c r="I38" s="233"/>
      <c r="J38" s="233"/>
    </row>
    <row r="39" spans="2:10" s="234" customFormat="1" x14ac:dyDescent="0.2">
      <c r="B39" s="235" t="s">
        <v>227</v>
      </c>
      <c r="C39" s="233"/>
      <c r="D39" s="233"/>
      <c r="E39" s="233"/>
      <c r="F39" s="233"/>
      <c r="G39" s="233"/>
      <c r="H39" s="233"/>
      <c r="I39" s="233"/>
      <c r="J39" s="233"/>
    </row>
    <row r="40" spans="2:10" x14ac:dyDescent="0.2">
      <c r="B40" s="47"/>
      <c r="I40" s="40"/>
      <c r="J40" s="40"/>
    </row>
    <row r="41" spans="2:10" x14ac:dyDescent="0.2">
      <c r="B41" s="236" t="s">
        <v>139</v>
      </c>
      <c r="C41" s="40"/>
      <c r="D41" s="40"/>
      <c r="E41" s="40"/>
      <c r="F41" s="40"/>
      <c r="G41" s="40"/>
      <c r="H41" s="40"/>
      <c r="I41" s="40"/>
      <c r="J41" s="40"/>
    </row>
    <row r="42" spans="2:10" x14ac:dyDescent="0.2">
      <c r="B42" s="235" t="s">
        <v>228</v>
      </c>
      <c r="C42" s="40"/>
      <c r="D42" s="40"/>
      <c r="E42" s="40"/>
      <c r="F42" s="40"/>
      <c r="G42" s="40"/>
      <c r="H42" s="40"/>
      <c r="I42" s="40"/>
      <c r="J42" s="40"/>
    </row>
    <row r="43" spans="2:10" x14ac:dyDescent="0.2">
      <c r="B43" s="237" t="s">
        <v>229</v>
      </c>
      <c r="C43" s="40"/>
      <c r="D43" s="40"/>
      <c r="E43" s="40"/>
      <c r="F43" s="40"/>
      <c r="G43" s="40"/>
      <c r="H43" s="40"/>
      <c r="I43" s="40"/>
      <c r="J43" s="40"/>
    </row>
    <row r="44" spans="2:10" x14ac:dyDescent="0.2">
      <c r="B44" s="47"/>
      <c r="I44" s="40"/>
      <c r="J44" s="40"/>
    </row>
    <row r="45" spans="2:10" x14ac:dyDescent="0.2">
      <c r="B45" s="46" t="s">
        <v>95</v>
      </c>
      <c r="I45" s="40"/>
      <c r="J45" s="40"/>
    </row>
    <row r="46" spans="2:10" x14ac:dyDescent="0.2">
      <c r="B46" s="47" t="s">
        <v>91</v>
      </c>
      <c r="I46" s="40"/>
      <c r="J46" s="40"/>
    </row>
    <row r="47" spans="2:10" x14ac:dyDescent="0.2">
      <c r="B47" s="48" t="s">
        <v>41</v>
      </c>
    </row>
    <row r="48" spans="2:10" x14ac:dyDescent="0.2">
      <c r="B48" s="47" t="s">
        <v>39</v>
      </c>
    </row>
    <row r="49" spans="1:7" x14ac:dyDescent="0.2">
      <c r="B49" s="47" t="s">
        <v>40</v>
      </c>
    </row>
    <row r="50" spans="1:7" x14ac:dyDescent="0.2">
      <c r="B50" s="47"/>
    </row>
    <row r="51" spans="1:7" x14ac:dyDescent="0.2">
      <c r="B51" s="46" t="s">
        <v>23</v>
      </c>
    </row>
    <row r="52" spans="1:7" x14ac:dyDescent="0.2">
      <c r="B52" s="44" t="s">
        <v>90</v>
      </c>
    </row>
    <row r="53" spans="1:7" x14ac:dyDescent="0.2">
      <c r="B53" s="44" t="s">
        <v>163</v>
      </c>
    </row>
    <row r="54" spans="1:7" x14ac:dyDescent="0.2">
      <c r="B54" s="5" t="s">
        <v>162</v>
      </c>
    </row>
    <row r="56" spans="1:7" s="40" customFormat="1" ht="15" x14ac:dyDescent="0.25">
      <c r="A56" s="147" t="s">
        <v>70</v>
      </c>
      <c r="B56" s="148" t="s">
        <v>173</v>
      </c>
      <c r="C56" s="65"/>
      <c r="D56" s="65"/>
      <c r="E56" s="65"/>
      <c r="F56" s="65"/>
      <c r="G56" s="65"/>
    </row>
    <row r="57" spans="1:7" s="40" customFormat="1" x14ac:dyDescent="0.2">
      <c r="B57" s="149" t="s">
        <v>25</v>
      </c>
      <c r="C57" s="149"/>
      <c r="D57" s="149"/>
      <c r="E57" s="149"/>
      <c r="F57" s="150" t="str">
        <f>F65</f>
        <v>201x</v>
      </c>
      <c r="G57" s="150" t="e">
        <f>G65</f>
        <v>#VALUE!</v>
      </c>
    </row>
    <row r="58" spans="1:7" s="40" customFormat="1" x14ac:dyDescent="0.2">
      <c r="B58" s="151" t="s">
        <v>174</v>
      </c>
      <c r="F58" s="52">
        <v>20000</v>
      </c>
      <c r="G58" s="52">
        <v>10000</v>
      </c>
    </row>
    <row r="59" spans="1:7" s="40" customFormat="1" x14ac:dyDescent="0.2">
      <c r="B59" s="44" t="s">
        <v>140</v>
      </c>
      <c r="F59" s="52">
        <v>20000</v>
      </c>
      <c r="G59" s="52">
        <v>10000</v>
      </c>
    </row>
    <row r="60" spans="1:7" s="40" customFormat="1" x14ac:dyDescent="0.2">
      <c r="B60" s="44" t="s">
        <v>175</v>
      </c>
      <c r="F60" s="52">
        <v>20000</v>
      </c>
      <c r="G60" s="52">
        <v>10000</v>
      </c>
    </row>
    <row r="61" spans="1:7" s="40" customFormat="1" x14ac:dyDescent="0.2">
      <c r="B61" s="152" t="s">
        <v>11</v>
      </c>
      <c r="C61" s="153"/>
      <c r="D61" s="153"/>
      <c r="E61" s="153"/>
      <c r="F61" s="154">
        <f>SUM(F58:F60)</f>
        <v>60000</v>
      </c>
      <c r="G61" s="154">
        <f>SUM(G58:G60)</f>
        <v>30000</v>
      </c>
    </row>
    <row r="64" spans="1:7" ht="15" x14ac:dyDescent="0.25">
      <c r="A64" s="43" t="s">
        <v>71</v>
      </c>
      <c r="B64" s="49" t="s">
        <v>44</v>
      </c>
      <c r="C64" s="26"/>
      <c r="D64" s="26"/>
      <c r="E64" s="26"/>
      <c r="F64" s="26"/>
      <c r="G64" s="26"/>
    </row>
    <row r="65" spans="1:9" x14ac:dyDescent="0.2">
      <c r="B65" s="50" t="s">
        <v>25</v>
      </c>
      <c r="C65" s="50"/>
      <c r="D65" s="50"/>
      <c r="E65" s="50"/>
      <c r="F65" s="51" t="str">
        <f>+Resultat!C6</f>
        <v>201x</v>
      </c>
      <c r="G65" s="51" t="e">
        <f>+F65-1</f>
        <v>#VALUE!</v>
      </c>
    </row>
    <row r="66" spans="1:9" x14ac:dyDescent="0.2">
      <c r="B66" s="48" t="s">
        <v>186</v>
      </c>
      <c r="F66" s="52">
        <v>20000</v>
      </c>
      <c r="G66" s="52">
        <v>10000</v>
      </c>
    </row>
    <row r="67" spans="1:9" x14ac:dyDescent="0.2">
      <c r="B67" s="48" t="s">
        <v>190</v>
      </c>
      <c r="F67" s="52">
        <v>20000</v>
      </c>
      <c r="G67" s="52">
        <v>10000</v>
      </c>
    </row>
    <row r="68" spans="1:9" x14ac:dyDescent="0.2">
      <c r="B68" s="47" t="s">
        <v>187</v>
      </c>
      <c r="F68" s="52">
        <v>20000</v>
      </c>
      <c r="G68" s="52">
        <v>10000</v>
      </c>
      <c r="I68" s="6"/>
    </row>
    <row r="69" spans="1:9" x14ac:dyDescent="0.2">
      <c r="B69" s="47" t="s">
        <v>188</v>
      </c>
      <c r="F69" s="52">
        <v>20000</v>
      </c>
      <c r="G69" s="52">
        <v>10000</v>
      </c>
    </row>
    <row r="70" spans="1:9" x14ac:dyDescent="0.2">
      <c r="B70" s="47" t="s">
        <v>189</v>
      </c>
      <c r="F70" s="52">
        <v>20000</v>
      </c>
      <c r="G70" s="52">
        <v>10000</v>
      </c>
    </row>
    <row r="71" spans="1:9" x14ac:dyDescent="0.2">
      <c r="B71" s="47" t="s">
        <v>189</v>
      </c>
      <c r="F71" s="52">
        <v>20000</v>
      </c>
      <c r="G71" s="52">
        <v>10000</v>
      </c>
    </row>
    <row r="72" spans="1:9" x14ac:dyDescent="0.2">
      <c r="B72" s="47" t="s">
        <v>26</v>
      </c>
      <c r="F72" s="52">
        <v>20000</v>
      </c>
      <c r="G72" s="52">
        <v>10000</v>
      </c>
    </row>
    <row r="73" spans="1:9" x14ac:dyDescent="0.2">
      <c r="B73" s="53" t="s">
        <v>11</v>
      </c>
      <c r="C73" s="54"/>
      <c r="D73" s="54"/>
      <c r="E73" s="54"/>
      <c r="F73" s="16">
        <f>SUM(F66:F72)</f>
        <v>140000</v>
      </c>
      <c r="G73" s="16">
        <f>SUM(G66:G72)</f>
        <v>70000</v>
      </c>
    </row>
    <row r="74" spans="1:9" x14ac:dyDescent="0.2">
      <c r="B74" s="23"/>
      <c r="C74" s="26"/>
      <c r="D74" s="26"/>
      <c r="E74" s="26"/>
      <c r="F74" s="55"/>
      <c r="G74" s="55"/>
    </row>
    <row r="75" spans="1:9" x14ac:dyDescent="0.2">
      <c r="B75" s="13"/>
      <c r="G75" s="55"/>
      <c r="H75" s="55"/>
    </row>
    <row r="76" spans="1:9" ht="15" x14ac:dyDescent="0.25">
      <c r="A76" s="43" t="s">
        <v>72</v>
      </c>
      <c r="B76" s="43" t="s">
        <v>9</v>
      </c>
      <c r="G76" s="55"/>
      <c r="H76" s="55"/>
    </row>
    <row r="77" spans="1:9" x14ac:dyDescent="0.2">
      <c r="B77" s="56" t="s">
        <v>25</v>
      </c>
      <c r="C77" s="57"/>
      <c r="D77" s="56"/>
      <c r="E77" s="56"/>
      <c r="F77" s="58" t="str">
        <f>+F65</f>
        <v>201x</v>
      </c>
      <c r="G77" s="58" t="e">
        <f>+G65</f>
        <v>#VALUE!</v>
      </c>
      <c r="H77" s="55"/>
    </row>
    <row r="78" spans="1:9" x14ac:dyDescent="0.2">
      <c r="B78" s="48" t="s">
        <v>191</v>
      </c>
      <c r="C78" s="48"/>
      <c r="D78" s="48"/>
      <c r="E78" s="47"/>
      <c r="F78" s="52">
        <v>20000</v>
      </c>
      <c r="G78" s="52">
        <v>10000</v>
      </c>
      <c r="H78" s="55"/>
    </row>
    <row r="79" spans="1:9" x14ac:dyDescent="0.2">
      <c r="B79" s="48" t="s">
        <v>192</v>
      </c>
      <c r="C79" s="48"/>
      <c r="D79" s="48"/>
      <c r="E79" s="47"/>
      <c r="F79" s="52">
        <v>20000</v>
      </c>
      <c r="G79" s="52">
        <v>10000</v>
      </c>
      <c r="H79" s="55"/>
    </row>
    <row r="80" spans="1:9" x14ac:dyDescent="0.2">
      <c r="B80" s="47" t="s">
        <v>194</v>
      </c>
      <c r="C80" s="60"/>
      <c r="D80" s="47"/>
      <c r="E80" s="47"/>
      <c r="F80" s="52">
        <v>20000</v>
      </c>
      <c r="G80" s="52">
        <v>10000</v>
      </c>
      <c r="H80" s="55"/>
    </row>
    <row r="81" spans="1:20" x14ac:dyDescent="0.2">
      <c r="B81" s="47" t="s">
        <v>195</v>
      </c>
      <c r="C81" s="60"/>
      <c r="D81" s="47"/>
      <c r="E81" s="47"/>
      <c r="F81" s="52">
        <v>20000</v>
      </c>
      <c r="G81" s="52">
        <v>10000</v>
      </c>
      <c r="H81" s="55"/>
    </row>
    <row r="82" spans="1:20" x14ac:dyDescent="0.2">
      <c r="B82" s="47" t="s">
        <v>189</v>
      </c>
      <c r="C82" s="60"/>
      <c r="D82" s="47"/>
      <c r="E82" s="47"/>
      <c r="F82" s="52">
        <v>20000</v>
      </c>
      <c r="G82" s="52">
        <v>10000</v>
      </c>
      <c r="H82" s="55"/>
    </row>
    <row r="83" spans="1:20" x14ac:dyDescent="0.2">
      <c r="B83" s="47" t="s">
        <v>193</v>
      </c>
      <c r="C83" s="60"/>
      <c r="D83" s="47"/>
      <c r="E83" s="47"/>
      <c r="F83" s="52">
        <v>20000</v>
      </c>
      <c r="G83" s="52">
        <v>10000</v>
      </c>
      <c r="H83" s="55"/>
    </row>
    <row r="84" spans="1:20" x14ac:dyDescent="0.2">
      <c r="B84" s="47" t="s">
        <v>9</v>
      </c>
      <c r="C84" s="60"/>
      <c r="D84" s="47"/>
      <c r="E84" s="47"/>
      <c r="F84" s="52">
        <v>20000</v>
      </c>
      <c r="G84" s="52">
        <v>10000</v>
      </c>
      <c r="H84" s="55"/>
    </row>
    <row r="85" spans="1:20" ht="15.75" customHeight="1" x14ac:dyDescent="0.2">
      <c r="B85" s="62" t="s">
        <v>11</v>
      </c>
      <c r="C85" s="63"/>
      <c r="D85" s="62"/>
      <c r="E85" s="62"/>
      <c r="F85" s="64">
        <f>SUM(F78:F84)</f>
        <v>140000</v>
      </c>
      <c r="G85" s="64">
        <f>SUM(G78:G84)</f>
        <v>70000</v>
      </c>
      <c r="H85" s="25"/>
      <c r="K85" s="47"/>
      <c r="L85" s="47"/>
      <c r="M85" s="47"/>
      <c r="N85" s="47"/>
      <c r="O85" s="47"/>
      <c r="P85" s="47"/>
      <c r="Q85" s="47"/>
      <c r="R85" s="47"/>
      <c r="S85" s="47"/>
      <c r="T85" s="47"/>
    </row>
    <row r="86" spans="1:20" x14ac:dyDescent="0.2">
      <c r="F86" s="6"/>
      <c r="G86" s="6"/>
      <c r="K86" s="47"/>
      <c r="L86" s="47"/>
      <c r="M86" s="47"/>
      <c r="N86" s="47"/>
      <c r="O86" s="47"/>
      <c r="P86" s="47"/>
      <c r="Q86" s="47"/>
      <c r="R86" s="47"/>
      <c r="S86" s="47"/>
      <c r="T86" s="47"/>
    </row>
    <row r="87" spans="1:20" x14ac:dyDescent="0.2">
      <c r="F87" s="6"/>
      <c r="G87" s="6"/>
      <c r="K87" s="47"/>
      <c r="L87" s="47"/>
      <c r="M87" s="47"/>
      <c r="N87" s="47"/>
      <c r="O87" s="47"/>
      <c r="P87" s="47"/>
      <c r="Q87" s="47"/>
      <c r="R87" s="47"/>
      <c r="S87" s="47"/>
      <c r="T87" s="47"/>
    </row>
    <row r="88" spans="1:20" ht="15" x14ac:dyDescent="0.25">
      <c r="A88" s="43" t="s">
        <v>73</v>
      </c>
      <c r="B88" s="43" t="s">
        <v>230</v>
      </c>
      <c r="G88" s="6"/>
      <c r="K88" s="47"/>
      <c r="L88" s="47"/>
      <c r="M88" s="47"/>
      <c r="N88" s="47"/>
      <c r="O88" s="47"/>
      <c r="P88" s="47"/>
      <c r="Q88" s="47"/>
      <c r="R88" s="47"/>
      <c r="S88" s="47"/>
      <c r="T88" s="47"/>
    </row>
    <row r="89" spans="1:20" ht="15" x14ac:dyDescent="0.25">
      <c r="A89" s="43"/>
      <c r="B89" s="47" t="s">
        <v>231</v>
      </c>
      <c r="G89" s="6"/>
      <c r="K89" s="47"/>
      <c r="L89" s="47"/>
      <c r="M89" s="47"/>
      <c r="N89" s="47"/>
      <c r="O89" s="47"/>
      <c r="P89" s="47"/>
      <c r="Q89" s="47"/>
      <c r="R89" s="47"/>
      <c r="S89" s="47"/>
      <c r="T89" s="47"/>
    </row>
    <row r="90" spans="1:20" ht="15" x14ac:dyDescent="0.25">
      <c r="A90" s="43"/>
      <c r="B90" s="56" t="s">
        <v>232</v>
      </c>
      <c r="C90" s="50"/>
      <c r="D90" s="50"/>
      <c r="E90" s="50"/>
      <c r="F90" s="58" t="str">
        <f>F77</f>
        <v>201x</v>
      </c>
      <c r="G90" s="58" t="e">
        <f>G77</f>
        <v>#VALUE!</v>
      </c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pans="1:20" ht="15" x14ac:dyDescent="0.25">
      <c r="A91" s="43"/>
      <c r="B91" s="47" t="s">
        <v>236</v>
      </c>
      <c r="F91" s="6">
        <v>50000</v>
      </c>
      <c r="G91" s="6">
        <v>40000</v>
      </c>
      <c r="K91" s="47"/>
      <c r="L91" s="47"/>
      <c r="M91" s="47"/>
      <c r="N91" s="47"/>
      <c r="O91" s="47"/>
      <c r="P91" s="47"/>
      <c r="Q91" s="47"/>
      <c r="R91" s="47"/>
      <c r="S91" s="47"/>
      <c r="T91" s="47"/>
    </row>
    <row r="92" spans="1:20" ht="15" x14ac:dyDescent="0.25">
      <c r="A92" s="43"/>
      <c r="B92" s="47" t="s">
        <v>233</v>
      </c>
      <c r="F92" s="6">
        <v>0</v>
      </c>
      <c r="G92" s="6">
        <v>0</v>
      </c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pans="1:20" ht="15" x14ac:dyDescent="0.25">
      <c r="A93" s="43"/>
      <c r="B93" s="47" t="s">
        <v>234</v>
      </c>
      <c r="F93" s="6">
        <v>0</v>
      </c>
      <c r="G93" s="6">
        <v>0</v>
      </c>
      <c r="K93" s="47"/>
      <c r="L93" s="47"/>
      <c r="M93" s="47"/>
      <c r="N93" s="47"/>
      <c r="O93" s="47"/>
      <c r="P93" s="47"/>
      <c r="Q93" s="47"/>
      <c r="R93" s="47"/>
      <c r="S93" s="47"/>
      <c r="T93" s="47"/>
    </row>
    <row r="94" spans="1:20" ht="15" x14ac:dyDescent="0.25">
      <c r="A94" s="43"/>
      <c r="B94" s="47" t="s">
        <v>235</v>
      </c>
      <c r="F94" s="6">
        <v>5000</v>
      </c>
      <c r="G94" s="6">
        <v>5000</v>
      </c>
      <c r="K94" s="47"/>
      <c r="L94" s="47"/>
      <c r="M94" s="47"/>
      <c r="N94" s="47"/>
      <c r="O94" s="47"/>
      <c r="P94" s="47"/>
      <c r="Q94" s="47"/>
      <c r="R94" s="47"/>
      <c r="S94" s="47"/>
      <c r="T94" s="47"/>
    </row>
    <row r="95" spans="1:20" ht="15" x14ac:dyDescent="0.25">
      <c r="A95" s="43"/>
      <c r="B95" s="62" t="s">
        <v>11</v>
      </c>
      <c r="C95" s="63"/>
      <c r="D95" s="62"/>
      <c r="E95" s="62"/>
      <c r="F95" s="64">
        <f>SUM(F91:F94)</f>
        <v>55000</v>
      </c>
      <c r="G95" s="64">
        <f>SUM(G91:G94)</f>
        <v>45000</v>
      </c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pans="1:20" ht="15" x14ac:dyDescent="0.25">
      <c r="A96" s="43"/>
      <c r="B96" s="43"/>
      <c r="G96" s="6"/>
      <c r="K96" s="47"/>
      <c r="L96" s="47"/>
      <c r="M96" s="47"/>
      <c r="N96" s="47"/>
      <c r="O96" s="47"/>
      <c r="P96" s="47"/>
      <c r="Q96" s="47"/>
      <c r="R96" s="47"/>
      <c r="S96" s="47"/>
      <c r="T96" s="47"/>
    </row>
    <row r="97" spans="1:20" ht="15" x14ac:dyDescent="0.25">
      <c r="A97" s="43"/>
      <c r="B97" s="46" t="s">
        <v>245</v>
      </c>
      <c r="F97" s="5">
        <v>0</v>
      </c>
      <c r="G97" s="6">
        <v>0</v>
      </c>
      <c r="K97" s="47"/>
      <c r="L97" s="47"/>
      <c r="M97" s="47"/>
      <c r="N97" s="47"/>
      <c r="O97" s="47"/>
      <c r="P97" s="47"/>
      <c r="Q97" s="47"/>
      <c r="R97" s="47"/>
      <c r="S97" s="47"/>
      <c r="T97" s="47"/>
    </row>
    <row r="98" spans="1:20" ht="15" x14ac:dyDescent="0.25">
      <c r="A98" s="43"/>
      <c r="B98" s="46"/>
      <c r="G98" s="6"/>
      <c r="K98" s="47"/>
      <c r="L98" s="47"/>
      <c r="M98" s="47"/>
      <c r="N98" s="47"/>
      <c r="O98" s="47"/>
      <c r="P98" s="47"/>
      <c r="Q98" s="47"/>
      <c r="R98" s="47"/>
      <c r="S98" s="47"/>
      <c r="T98" s="47"/>
    </row>
    <row r="99" spans="1:20" x14ac:dyDescent="0.2">
      <c r="B99" s="56" t="s">
        <v>182</v>
      </c>
      <c r="C99" s="57"/>
      <c r="D99" s="56"/>
      <c r="E99" s="56"/>
      <c r="F99" s="58" t="s">
        <v>185</v>
      </c>
      <c r="G99" s="58" t="s">
        <v>180</v>
      </c>
      <c r="H99" s="47"/>
      <c r="I99" s="47"/>
      <c r="K99" s="47"/>
      <c r="L99" s="47"/>
      <c r="M99" s="47"/>
      <c r="N99" s="47"/>
      <c r="O99" s="47"/>
      <c r="P99" s="47"/>
      <c r="Q99" s="47"/>
      <c r="R99" s="47"/>
      <c r="S99" s="47"/>
      <c r="T99" s="47"/>
    </row>
    <row r="100" spans="1:20" x14ac:dyDescent="0.2">
      <c r="B100" s="47" t="s">
        <v>183</v>
      </c>
      <c r="C100" s="60"/>
      <c r="D100" s="47"/>
      <c r="E100" s="47"/>
      <c r="F100" s="59">
        <v>25000</v>
      </c>
      <c r="G100" s="59">
        <v>10000</v>
      </c>
      <c r="H100" s="47"/>
      <c r="I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</row>
    <row r="101" spans="1:20" x14ac:dyDescent="0.2">
      <c r="B101" s="47" t="s">
        <v>181</v>
      </c>
      <c r="C101" s="60"/>
      <c r="D101" s="47"/>
      <c r="E101" s="47"/>
      <c r="F101" s="59">
        <v>25000</v>
      </c>
      <c r="G101" s="59">
        <v>30000</v>
      </c>
      <c r="H101" s="47"/>
      <c r="I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</row>
    <row r="102" spans="1:20" x14ac:dyDescent="0.2">
      <c r="B102" s="47" t="s">
        <v>246</v>
      </c>
      <c r="C102" s="60"/>
      <c r="D102" s="47"/>
      <c r="E102" s="47"/>
      <c r="F102" s="59">
        <v>0</v>
      </c>
      <c r="G102" s="59">
        <v>0</v>
      </c>
      <c r="H102" s="47"/>
      <c r="I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</row>
    <row r="103" spans="1:20" x14ac:dyDescent="0.2">
      <c r="B103" s="47" t="s">
        <v>184</v>
      </c>
      <c r="C103" s="60"/>
      <c r="D103" s="47"/>
      <c r="E103" s="47"/>
      <c r="F103" s="59">
        <v>0</v>
      </c>
      <c r="G103" s="59">
        <v>0</v>
      </c>
      <c r="H103" s="47"/>
      <c r="I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</row>
    <row r="104" spans="1:20" x14ac:dyDescent="0.2">
      <c r="A104" s="66"/>
      <c r="B104" s="67"/>
      <c r="C104" s="67"/>
      <c r="D104" s="26"/>
      <c r="E104" s="26"/>
      <c r="F104" s="67"/>
      <c r="G104" s="26"/>
      <c r="H104" s="67"/>
      <c r="I104" s="26"/>
      <c r="K104" s="47"/>
      <c r="L104" s="47"/>
      <c r="M104" s="47"/>
      <c r="N104" s="47"/>
      <c r="O104" s="47"/>
      <c r="P104" s="47"/>
      <c r="Q104" s="47"/>
      <c r="R104" s="47"/>
      <c r="S104" s="47"/>
      <c r="T104" s="47"/>
    </row>
    <row r="105" spans="1:20" x14ac:dyDescent="0.2">
      <c r="A105" s="66"/>
      <c r="B105" s="67"/>
      <c r="C105" s="67"/>
      <c r="D105" s="26"/>
      <c r="E105" s="26"/>
      <c r="F105" s="67"/>
      <c r="G105" s="26"/>
      <c r="H105" s="67"/>
      <c r="I105" s="26"/>
      <c r="K105" s="47"/>
      <c r="L105" s="47"/>
      <c r="M105" s="47"/>
      <c r="N105" s="47"/>
      <c r="O105" s="47"/>
      <c r="P105" s="47"/>
      <c r="Q105" s="47"/>
      <c r="R105" s="47"/>
      <c r="S105" s="47"/>
      <c r="T105" s="47"/>
    </row>
    <row r="106" spans="1:20" ht="15" x14ac:dyDescent="0.25">
      <c r="A106" s="43" t="s">
        <v>82</v>
      </c>
      <c r="B106" s="68" t="s">
        <v>21</v>
      </c>
      <c r="C106" s="26"/>
      <c r="D106" s="26"/>
      <c r="E106" s="26"/>
      <c r="F106" s="67"/>
      <c r="G106" s="26"/>
      <c r="H106" s="67"/>
      <c r="I106" s="26"/>
      <c r="K106" s="47"/>
      <c r="L106" s="47"/>
      <c r="M106" s="47"/>
      <c r="N106" s="47"/>
      <c r="O106" s="47"/>
      <c r="P106" s="47"/>
      <c r="Q106" s="47"/>
      <c r="R106" s="47"/>
      <c r="S106" s="47"/>
      <c r="T106" s="47"/>
    </row>
    <row r="107" spans="1:20" ht="15" x14ac:dyDescent="0.25">
      <c r="A107" s="43"/>
      <c r="B107" s="56" t="s">
        <v>25</v>
      </c>
      <c r="C107" s="57"/>
      <c r="D107" s="56"/>
      <c r="E107" s="56"/>
      <c r="F107" s="58" t="str">
        <f>+F65</f>
        <v>201x</v>
      </c>
      <c r="G107" s="58" t="e">
        <f>+G65</f>
        <v>#VALUE!</v>
      </c>
      <c r="H107" s="67"/>
      <c r="I107" s="26"/>
      <c r="K107" s="47"/>
      <c r="L107" s="47"/>
      <c r="M107" s="47"/>
      <c r="N107" s="47"/>
      <c r="O107" s="47"/>
      <c r="P107" s="47"/>
      <c r="Q107" s="47"/>
      <c r="R107" s="47"/>
      <c r="S107" s="47"/>
      <c r="T107" s="47"/>
    </row>
    <row r="108" spans="1:20" ht="15" x14ac:dyDescent="0.25">
      <c r="A108" s="43"/>
      <c r="B108" s="48" t="s">
        <v>200</v>
      </c>
      <c r="C108" s="48"/>
      <c r="D108" s="48"/>
      <c r="E108" s="47"/>
      <c r="F108" s="52">
        <v>20000</v>
      </c>
      <c r="G108" s="52">
        <v>10000</v>
      </c>
      <c r="H108" s="67"/>
      <c r="I108" s="26"/>
      <c r="K108" s="47"/>
      <c r="L108" s="47"/>
      <c r="M108" s="47"/>
      <c r="N108" s="47"/>
      <c r="O108" s="47"/>
      <c r="P108" s="47"/>
      <c r="Q108" s="47"/>
      <c r="R108" s="47"/>
      <c r="S108" s="47"/>
      <c r="T108" s="47"/>
    </row>
    <row r="109" spans="1:20" ht="15" x14ac:dyDescent="0.25">
      <c r="A109" s="43"/>
      <c r="B109" s="47" t="s">
        <v>18</v>
      </c>
      <c r="C109" s="60"/>
      <c r="D109" s="47"/>
      <c r="E109" s="47"/>
      <c r="F109" s="52">
        <v>20000</v>
      </c>
      <c r="G109" s="52">
        <v>10000</v>
      </c>
      <c r="H109" s="67"/>
      <c r="I109" s="26"/>
      <c r="K109" s="47"/>
      <c r="L109" s="47"/>
      <c r="M109" s="47"/>
      <c r="N109" s="47"/>
      <c r="O109" s="47"/>
      <c r="P109" s="47"/>
      <c r="Q109" s="47"/>
      <c r="R109" s="47"/>
      <c r="S109" s="47"/>
      <c r="T109" s="47"/>
    </row>
    <row r="110" spans="1:20" ht="15" x14ac:dyDescent="0.25">
      <c r="A110" s="43"/>
      <c r="B110" s="47" t="s">
        <v>29</v>
      </c>
      <c r="C110" s="60"/>
      <c r="D110" s="47"/>
      <c r="E110" s="47"/>
      <c r="F110" s="52">
        <v>20000</v>
      </c>
      <c r="G110" s="52">
        <v>10000</v>
      </c>
      <c r="H110" s="67"/>
      <c r="I110" s="26"/>
      <c r="K110" s="47"/>
      <c r="L110" s="47"/>
      <c r="M110" s="47"/>
      <c r="N110" s="47"/>
      <c r="O110" s="47"/>
      <c r="P110" s="47"/>
      <c r="Q110" s="47"/>
      <c r="R110" s="47"/>
      <c r="S110" s="47"/>
      <c r="T110" s="47"/>
    </row>
    <row r="111" spans="1:20" ht="15" x14ac:dyDescent="0.25">
      <c r="A111" s="43"/>
      <c r="B111" s="47" t="s">
        <v>28</v>
      </c>
      <c r="C111" s="60"/>
      <c r="D111" s="47"/>
      <c r="E111" s="47"/>
      <c r="F111" s="52">
        <v>20000</v>
      </c>
      <c r="G111" s="52">
        <v>10000</v>
      </c>
      <c r="H111" s="67"/>
      <c r="I111" s="26"/>
      <c r="K111" s="47"/>
      <c r="L111" s="47"/>
      <c r="M111" s="47"/>
      <c r="N111" s="47"/>
      <c r="O111" s="47"/>
      <c r="P111" s="47"/>
      <c r="Q111" s="47"/>
      <c r="R111" s="47"/>
      <c r="S111" s="47"/>
      <c r="T111" s="47"/>
    </row>
    <row r="112" spans="1:20" ht="15" x14ac:dyDescent="0.25">
      <c r="A112" s="43"/>
      <c r="B112" s="47" t="s">
        <v>96</v>
      </c>
      <c r="C112" s="60"/>
      <c r="D112" s="47"/>
      <c r="E112" s="47"/>
      <c r="F112" s="52">
        <v>50000</v>
      </c>
      <c r="G112" s="52">
        <v>30000</v>
      </c>
      <c r="H112" s="67"/>
      <c r="I112" s="26"/>
      <c r="K112" s="47"/>
      <c r="L112" s="47"/>
      <c r="M112" s="47"/>
      <c r="N112" s="47"/>
      <c r="O112" s="47"/>
      <c r="P112" s="47"/>
      <c r="Q112" s="47"/>
      <c r="R112" s="47"/>
      <c r="S112" s="47"/>
      <c r="T112" s="47"/>
    </row>
    <row r="113" spans="1:20" ht="15" x14ac:dyDescent="0.25">
      <c r="A113" s="43"/>
      <c r="B113" s="47" t="s">
        <v>219</v>
      </c>
      <c r="C113" s="60"/>
      <c r="D113" s="47"/>
      <c r="E113" s="47"/>
      <c r="F113" s="52">
        <v>20000</v>
      </c>
      <c r="G113" s="52">
        <v>10000</v>
      </c>
      <c r="H113" s="67"/>
      <c r="I113" s="26"/>
      <c r="K113" s="47"/>
      <c r="L113" s="47"/>
      <c r="M113" s="47"/>
      <c r="N113" s="47"/>
      <c r="O113" s="47"/>
      <c r="P113" s="47"/>
      <c r="Q113" s="47"/>
      <c r="R113" s="47"/>
      <c r="S113" s="47"/>
      <c r="T113" s="47"/>
    </row>
    <row r="114" spans="1:20" x14ac:dyDescent="0.2">
      <c r="A114" s="66"/>
      <c r="B114" s="47" t="s">
        <v>196</v>
      </c>
      <c r="C114" s="60"/>
      <c r="D114" s="47"/>
      <c r="E114" s="47"/>
      <c r="F114" s="52">
        <v>20000</v>
      </c>
      <c r="G114" s="52">
        <v>10000</v>
      </c>
      <c r="H114" s="67"/>
      <c r="I114" s="26"/>
      <c r="K114" s="47"/>
      <c r="L114" s="47"/>
      <c r="M114" s="47"/>
      <c r="N114" s="47"/>
      <c r="O114" s="47"/>
      <c r="P114" s="47"/>
      <c r="Q114" s="47"/>
      <c r="R114" s="47"/>
      <c r="S114" s="47"/>
      <c r="T114" s="47"/>
    </row>
    <row r="115" spans="1:20" x14ac:dyDescent="0.2">
      <c r="A115" s="66"/>
      <c r="B115" s="62" t="s">
        <v>11</v>
      </c>
      <c r="C115" s="63"/>
      <c r="D115" s="62"/>
      <c r="E115" s="62"/>
      <c r="F115" s="64">
        <f>SUM(F108:F114)</f>
        <v>170000</v>
      </c>
      <c r="G115" s="64">
        <f>SUM(G108:G114)</f>
        <v>90000</v>
      </c>
      <c r="H115" s="67"/>
      <c r="I115" s="26"/>
      <c r="K115" s="47"/>
      <c r="L115" s="47"/>
      <c r="M115" s="47"/>
      <c r="N115" s="47"/>
      <c r="O115" s="47"/>
      <c r="P115" s="47"/>
      <c r="Q115" s="47"/>
      <c r="R115" s="47"/>
      <c r="S115" s="47"/>
      <c r="T115" s="47"/>
    </row>
    <row r="116" spans="1:20" x14ac:dyDescent="0.2">
      <c r="A116" s="66"/>
      <c r="B116" s="67"/>
      <c r="C116" s="67"/>
      <c r="D116" s="26"/>
      <c r="E116" s="26"/>
      <c r="F116" s="67"/>
      <c r="G116" s="26"/>
      <c r="H116" s="67"/>
      <c r="I116" s="26"/>
      <c r="K116" s="47"/>
      <c r="L116" s="47"/>
      <c r="M116" s="47"/>
      <c r="N116" s="47"/>
      <c r="O116" s="47"/>
      <c r="P116" s="47"/>
      <c r="Q116" s="47"/>
      <c r="R116" s="47"/>
      <c r="S116" s="47"/>
      <c r="T116" s="47"/>
    </row>
    <row r="117" spans="1:20" x14ac:dyDescent="0.2">
      <c r="A117" s="66"/>
      <c r="B117" s="67"/>
      <c r="C117" s="67"/>
      <c r="D117" s="26"/>
      <c r="E117" s="26"/>
      <c r="F117" s="67"/>
      <c r="G117" s="26"/>
      <c r="H117" s="67"/>
      <c r="I117" s="26"/>
      <c r="K117" s="47"/>
      <c r="L117" s="47"/>
      <c r="M117" s="47"/>
      <c r="N117" s="47"/>
      <c r="O117" s="47"/>
      <c r="P117" s="47"/>
      <c r="Q117" s="47"/>
      <c r="R117" s="47"/>
      <c r="S117" s="47"/>
      <c r="T117" s="47"/>
    </row>
    <row r="118" spans="1:20" ht="15" x14ac:dyDescent="0.25">
      <c r="A118" s="43" t="s">
        <v>176</v>
      </c>
      <c r="B118" s="68" t="s">
        <v>66</v>
      </c>
      <c r="C118" s="26"/>
      <c r="D118" s="26"/>
      <c r="E118" s="26"/>
      <c r="F118" s="232"/>
      <c r="G118" s="232"/>
    </row>
    <row r="119" spans="1:20" s="26" customFormat="1" x14ac:dyDescent="0.2">
      <c r="B119" s="56" t="s">
        <v>198</v>
      </c>
      <c r="C119" s="69"/>
      <c r="D119" s="70" t="s">
        <v>144</v>
      </c>
      <c r="E119" s="71" t="s">
        <v>197</v>
      </c>
      <c r="F119" s="72" t="str">
        <f>+F107</f>
        <v>201x</v>
      </c>
      <c r="G119" s="72" t="e">
        <f>+G107</f>
        <v>#VALUE!</v>
      </c>
    </row>
    <row r="120" spans="1:20" s="26" customFormat="1" ht="12.75" customHeight="1" x14ac:dyDescent="0.2">
      <c r="B120" s="73" t="s">
        <v>150</v>
      </c>
      <c r="C120" s="73"/>
      <c r="D120" s="73">
        <v>900000</v>
      </c>
      <c r="E120" s="73">
        <v>40000</v>
      </c>
      <c r="F120" s="25">
        <f>SUM(D120:E120)</f>
        <v>940000</v>
      </c>
      <c r="G120" s="25">
        <v>940000</v>
      </c>
    </row>
    <row r="121" spans="1:20" s="26" customFormat="1" x14ac:dyDescent="0.2">
      <c r="B121" s="73" t="s">
        <v>74</v>
      </c>
      <c r="C121" s="73"/>
      <c r="D121" s="73"/>
      <c r="E121" s="73"/>
      <c r="F121" s="25">
        <f t="shared" ref="F121:F123" si="0">SUM(D121:E121)</f>
        <v>0</v>
      </c>
      <c r="G121" s="25">
        <v>0</v>
      </c>
    </row>
    <row r="122" spans="1:20" s="26" customFormat="1" x14ac:dyDescent="0.2">
      <c r="B122" s="74" t="s">
        <v>75</v>
      </c>
      <c r="C122" s="73"/>
      <c r="D122" s="73"/>
      <c r="E122" s="73"/>
      <c r="F122" s="25">
        <f t="shared" si="0"/>
        <v>0</v>
      </c>
      <c r="G122" s="25">
        <v>0</v>
      </c>
    </row>
    <row r="123" spans="1:20" s="26" customFormat="1" x14ac:dyDescent="0.2">
      <c r="B123" s="75" t="s">
        <v>76</v>
      </c>
      <c r="C123" s="76"/>
      <c r="D123" s="76"/>
      <c r="E123" s="76"/>
      <c r="F123" s="77">
        <f t="shared" si="0"/>
        <v>0</v>
      </c>
      <c r="G123" s="77">
        <v>0</v>
      </c>
    </row>
    <row r="124" spans="1:20" s="26" customFormat="1" x14ac:dyDescent="0.2">
      <c r="B124" s="78" t="s">
        <v>151</v>
      </c>
      <c r="C124" s="73"/>
      <c r="D124" s="79">
        <f>SUM(D120:D123)</f>
        <v>900000</v>
      </c>
      <c r="E124" s="79">
        <f>SUM(E120:E123)</f>
        <v>40000</v>
      </c>
      <c r="F124" s="79">
        <f>SUM(F120:F123)</f>
        <v>940000</v>
      </c>
      <c r="G124" s="79">
        <f>SUM(G120:G123)</f>
        <v>940000</v>
      </c>
    </row>
    <row r="125" spans="1:20" s="26" customFormat="1" x14ac:dyDescent="0.2">
      <c r="B125" s="78"/>
      <c r="C125" s="73"/>
      <c r="D125" s="80"/>
      <c r="E125" s="80"/>
      <c r="F125" s="80"/>
      <c r="G125" s="80"/>
    </row>
    <row r="126" spans="1:20" s="26" customFormat="1" x14ac:dyDescent="0.2">
      <c r="B126" s="75" t="s">
        <v>152</v>
      </c>
      <c r="C126" s="76"/>
      <c r="D126" s="81">
        <v>161000</v>
      </c>
      <c r="E126" s="81">
        <v>10000</v>
      </c>
      <c r="F126" s="77">
        <f>SUM(D126:E126)</f>
        <v>171000</v>
      </c>
      <c r="G126" s="77">
        <v>145200</v>
      </c>
    </row>
    <row r="127" spans="1:20" s="26" customFormat="1" ht="12.75" customHeight="1" x14ac:dyDescent="0.2">
      <c r="B127" s="78" t="s">
        <v>153</v>
      </c>
      <c r="C127" s="79"/>
      <c r="D127" s="79">
        <f>D124-D126</f>
        <v>739000</v>
      </c>
      <c r="E127" s="79">
        <f>E124-E126</f>
        <v>30000</v>
      </c>
      <c r="F127" s="79">
        <f>F124-F126</f>
        <v>769000</v>
      </c>
      <c r="G127" s="79">
        <f>G124-G126</f>
        <v>794800</v>
      </c>
    </row>
    <row r="128" spans="1:20" ht="12.75" customHeight="1" x14ac:dyDescent="0.2">
      <c r="B128" s="74"/>
      <c r="C128" s="73"/>
      <c r="D128" s="73"/>
      <c r="E128" s="73"/>
      <c r="F128" s="73"/>
      <c r="G128" s="73"/>
    </row>
    <row r="129" spans="1:10" x14ac:dyDescent="0.2">
      <c r="B129" s="74" t="s">
        <v>77</v>
      </c>
      <c r="C129" s="73"/>
      <c r="D129" s="73">
        <v>12900</v>
      </c>
      <c r="E129" s="73">
        <v>12900</v>
      </c>
      <c r="F129" s="73">
        <f>SUM(D129:E129)</f>
        <v>25800</v>
      </c>
      <c r="G129" s="73">
        <v>12900</v>
      </c>
    </row>
    <row r="130" spans="1:10" x14ac:dyDescent="0.2">
      <c r="B130" s="74" t="s">
        <v>78</v>
      </c>
      <c r="C130" s="73"/>
      <c r="D130" s="82" t="s">
        <v>145</v>
      </c>
      <c r="E130" s="82" t="s">
        <v>79</v>
      </c>
      <c r="F130" s="82"/>
      <c r="G130" s="82"/>
    </row>
    <row r="131" spans="1:10" x14ac:dyDescent="0.2">
      <c r="B131" s="74" t="s">
        <v>80</v>
      </c>
      <c r="C131" s="73"/>
      <c r="D131" s="82" t="s">
        <v>81</v>
      </c>
      <c r="E131" s="82" t="s">
        <v>81</v>
      </c>
      <c r="F131" s="82"/>
      <c r="G131" s="82"/>
    </row>
    <row r="132" spans="1:10" x14ac:dyDescent="0.2">
      <c r="B132" s="74"/>
      <c r="C132" s="73"/>
      <c r="D132" s="73"/>
      <c r="E132" s="73"/>
      <c r="F132" s="82"/>
      <c r="G132" s="82"/>
      <c r="H132" s="82"/>
      <c r="I132" s="82"/>
      <c r="J132" s="82"/>
    </row>
    <row r="133" spans="1:10" x14ac:dyDescent="0.2">
      <c r="B133" s="74"/>
      <c r="C133" s="73"/>
      <c r="D133" s="73"/>
      <c r="E133" s="73"/>
      <c r="F133" s="82"/>
      <c r="G133" s="82"/>
      <c r="H133" s="82"/>
      <c r="I133" s="82"/>
      <c r="J133" s="82"/>
    </row>
    <row r="134" spans="1:10" ht="15" x14ac:dyDescent="0.25">
      <c r="A134" s="43" t="s">
        <v>83</v>
      </c>
      <c r="B134" s="83" t="s">
        <v>14</v>
      </c>
      <c r="C134" s="73"/>
      <c r="D134" s="73"/>
      <c r="E134" s="73"/>
      <c r="F134" s="82"/>
      <c r="G134" s="82"/>
      <c r="H134" s="82"/>
      <c r="I134" s="82"/>
      <c r="J134" s="82"/>
    </row>
    <row r="135" spans="1:10" x14ac:dyDescent="0.2">
      <c r="B135" s="56" t="s">
        <v>198</v>
      </c>
      <c r="C135" s="56"/>
      <c r="D135" s="58" t="s">
        <v>15</v>
      </c>
      <c r="E135" s="94" t="s">
        <v>201</v>
      </c>
      <c r="F135" s="58" t="str">
        <f>+F65</f>
        <v>201x</v>
      </c>
      <c r="G135" s="58" t="e">
        <f>+G65</f>
        <v>#VALUE!</v>
      </c>
      <c r="H135" s="82"/>
      <c r="I135" s="82"/>
      <c r="J135" s="82"/>
    </row>
    <row r="136" spans="1:10" x14ac:dyDescent="0.2">
      <c r="B136" s="47" t="s">
        <v>16</v>
      </c>
      <c r="C136" s="47"/>
      <c r="D136" s="60">
        <v>17</v>
      </c>
      <c r="E136" s="60">
        <v>53</v>
      </c>
      <c r="F136" s="84">
        <f>D136*E136</f>
        <v>901</v>
      </c>
      <c r="G136" s="84">
        <v>1537</v>
      </c>
      <c r="H136" s="82"/>
      <c r="I136" s="82"/>
      <c r="J136" s="82"/>
    </row>
    <row r="137" spans="1:10" x14ac:dyDescent="0.2">
      <c r="B137" s="47" t="s">
        <v>17</v>
      </c>
      <c r="C137" s="47"/>
      <c r="D137" s="60">
        <v>299</v>
      </c>
      <c r="E137" s="60">
        <v>40</v>
      </c>
      <c r="F137" s="84">
        <f>E137*D137</f>
        <v>11960</v>
      </c>
      <c r="G137" s="84">
        <v>12040</v>
      </c>
      <c r="H137" s="82"/>
      <c r="I137" s="82"/>
      <c r="J137" s="82"/>
    </row>
    <row r="138" spans="1:10" x14ac:dyDescent="0.2">
      <c r="B138" s="47" t="s">
        <v>31</v>
      </c>
      <c r="C138" s="47"/>
      <c r="D138" s="60">
        <v>105</v>
      </c>
      <c r="E138" s="60">
        <v>42.3</v>
      </c>
      <c r="F138" s="84">
        <f>E138*D138</f>
        <v>4441.5</v>
      </c>
      <c r="G138" s="59">
        <v>5034</v>
      </c>
      <c r="H138" s="82"/>
      <c r="I138" s="82"/>
      <c r="J138" s="82"/>
    </row>
    <row r="139" spans="1:10" x14ac:dyDescent="0.2">
      <c r="B139" s="47" t="s">
        <v>33</v>
      </c>
      <c r="C139" s="47"/>
      <c r="D139" s="60">
        <v>270</v>
      </c>
      <c r="E139" s="60">
        <v>2</v>
      </c>
      <c r="F139" s="84">
        <f>E139*D139</f>
        <v>540</v>
      </c>
      <c r="G139" s="59">
        <v>0</v>
      </c>
      <c r="H139" s="82"/>
      <c r="I139" s="82"/>
      <c r="J139" s="82"/>
    </row>
    <row r="140" spans="1:10" ht="15.75" customHeight="1" x14ac:dyDescent="0.2">
      <c r="A140" s="78"/>
      <c r="B140" s="56" t="s">
        <v>32</v>
      </c>
      <c r="C140" s="56"/>
      <c r="D140" s="57">
        <v>33</v>
      </c>
      <c r="E140" s="57">
        <v>45</v>
      </c>
      <c r="F140" s="85">
        <f>E140*D140+10</f>
        <v>1495</v>
      </c>
      <c r="G140" s="86">
        <v>1945</v>
      </c>
      <c r="H140" s="79"/>
      <c r="I140" s="26"/>
    </row>
    <row r="141" spans="1:10" ht="15.75" customHeight="1" x14ac:dyDescent="0.2">
      <c r="A141" s="78"/>
      <c r="B141" s="62" t="s">
        <v>11</v>
      </c>
      <c r="C141" s="87"/>
      <c r="D141" s="62"/>
      <c r="E141" s="62"/>
      <c r="F141" s="88">
        <f>SUM(F136:F140)</f>
        <v>19337.5</v>
      </c>
      <c r="G141" s="88">
        <f>SUM(G136:G140)</f>
        <v>20556</v>
      </c>
      <c r="H141" s="79"/>
      <c r="I141" s="26"/>
    </row>
    <row r="142" spans="1:10" ht="15.75" customHeight="1" x14ac:dyDescent="0.2">
      <c r="A142" s="78"/>
      <c r="B142" s="155"/>
      <c r="C142" s="91"/>
      <c r="D142" s="155"/>
      <c r="E142" s="155"/>
      <c r="F142" s="156"/>
      <c r="G142" s="156"/>
      <c r="H142" s="79"/>
      <c r="I142" s="26"/>
    </row>
    <row r="143" spans="1:10" ht="15.75" customHeight="1" x14ac:dyDescent="0.2">
      <c r="A143" s="78"/>
      <c r="B143" s="47"/>
      <c r="C143" s="47"/>
      <c r="D143" s="60"/>
      <c r="E143" s="60"/>
      <c r="F143" s="89"/>
      <c r="G143" s="90"/>
      <c r="H143" s="79"/>
      <c r="I143" s="26"/>
    </row>
    <row r="144" spans="1:10" ht="15.75" customHeight="1" x14ac:dyDescent="0.25">
      <c r="A144" s="43" t="s">
        <v>97</v>
      </c>
      <c r="B144" s="83" t="s">
        <v>55</v>
      </c>
      <c r="C144" s="47"/>
      <c r="D144" s="60"/>
      <c r="E144" s="60"/>
      <c r="F144" s="89"/>
      <c r="G144" s="90"/>
      <c r="H144" s="79"/>
      <c r="I144" s="26"/>
    </row>
    <row r="145" spans="1:9" ht="15.75" customHeight="1" x14ac:dyDescent="0.2">
      <c r="A145" s="78"/>
      <c r="B145" s="47" t="s">
        <v>202</v>
      </c>
      <c r="C145" s="47"/>
      <c r="D145" s="60"/>
      <c r="E145" s="60"/>
      <c r="F145" s="89"/>
      <c r="G145" s="90"/>
      <c r="H145" s="79"/>
      <c r="I145" s="26"/>
    </row>
    <row r="146" spans="1:9" ht="15.75" customHeight="1" x14ac:dyDescent="0.2">
      <c r="A146" s="78"/>
      <c r="B146" s="47"/>
      <c r="C146" s="47"/>
      <c r="D146" s="60"/>
      <c r="E146" s="60"/>
      <c r="F146" s="89"/>
      <c r="G146" s="90"/>
      <c r="H146" s="79"/>
      <c r="I146" s="26"/>
    </row>
    <row r="147" spans="1:9" ht="15.75" customHeight="1" x14ac:dyDescent="0.2">
      <c r="A147" s="78"/>
      <c r="B147" s="47"/>
      <c r="C147" s="47"/>
      <c r="D147" s="60"/>
      <c r="E147" s="60"/>
      <c r="F147" s="89"/>
      <c r="G147" s="90"/>
      <c r="H147" s="79"/>
      <c r="I147" s="26"/>
    </row>
    <row r="148" spans="1:9" ht="15" customHeight="1" x14ac:dyDescent="0.25">
      <c r="A148" s="43" t="s">
        <v>98</v>
      </c>
      <c r="B148" s="13" t="s">
        <v>2</v>
      </c>
      <c r="H148" s="25"/>
      <c r="I148" s="26"/>
    </row>
    <row r="149" spans="1:9" x14ac:dyDescent="0.2">
      <c r="A149" s="66"/>
      <c r="B149" s="56" t="s">
        <v>198</v>
      </c>
      <c r="C149" s="57"/>
      <c r="D149" s="56"/>
      <c r="E149" s="56"/>
      <c r="F149" s="58" t="str">
        <f>+F65</f>
        <v>201x</v>
      </c>
      <c r="G149" s="58" t="e">
        <f>+G65</f>
        <v>#VALUE!</v>
      </c>
      <c r="H149" s="26"/>
      <c r="I149" s="26"/>
    </row>
    <row r="150" spans="1:9" x14ac:dyDescent="0.2">
      <c r="A150" s="66"/>
      <c r="B150" s="91" t="s">
        <v>203</v>
      </c>
      <c r="C150" s="47"/>
      <c r="D150" s="47"/>
      <c r="E150" s="92"/>
      <c r="F150" s="84">
        <v>20000</v>
      </c>
      <c r="G150" s="84">
        <v>10000</v>
      </c>
      <c r="H150" s="26"/>
      <c r="I150" s="26"/>
    </row>
    <row r="151" spans="1:9" x14ac:dyDescent="0.2">
      <c r="A151" s="66"/>
      <c r="B151" s="91" t="s">
        <v>204</v>
      </c>
      <c r="C151" s="47"/>
      <c r="D151" s="47"/>
      <c r="E151" s="92"/>
      <c r="F151" s="84">
        <v>20000</v>
      </c>
      <c r="G151" s="84">
        <v>10000</v>
      </c>
      <c r="H151" s="26"/>
      <c r="I151" s="26"/>
    </row>
    <row r="152" spans="1:9" x14ac:dyDescent="0.2">
      <c r="A152" s="66"/>
      <c r="B152" s="47" t="s">
        <v>34</v>
      </c>
      <c r="C152" s="47"/>
      <c r="D152" s="47"/>
      <c r="E152" s="47"/>
      <c r="F152" s="84">
        <v>20000</v>
      </c>
      <c r="G152" s="84">
        <v>10000</v>
      </c>
      <c r="H152" s="26"/>
      <c r="I152" s="26"/>
    </row>
    <row r="153" spans="1:9" x14ac:dyDescent="0.2">
      <c r="A153" s="66"/>
      <c r="B153" s="47" t="s">
        <v>2</v>
      </c>
      <c r="C153" s="47"/>
      <c r="D153" s="47"/>
      <c r="E153" s="47"/>
      <c r="F153" s="84">
        <v>20000</v>
      </c>
      <c r="G153" s="84">
        <v>10000</v>
      </c>
      <c r="H153" s="26"/>
      <c r="I153" s="26"/>
    </row>
    <row r="154" spans="1:9" x14ac:dyDescent="0.2">
      <c r="A154" s="66"/>
      <c r="B154" s="62" t="s">
        <v>11</v>
      </c>
      <c r="C154" s="87"/>
      <c r="D154" s="87"/>
      <c r="E154" s="87"/>
      <c r="F154" s="88">
        <f>SUM(F150:F153)</f>
        <v>80000</v>
      </c>
      <c r="G154" s="88">
        <f>SUM(G150:G153)</f>
        <v>40000</v>
      </c>
      <c r="H154" s="26"/>
      <c r="I154" s="26"/>
    </row>
    <row r="155" spans="1:9" x14ac:dyDescent="0.2">
      <c r="A155" s="66"/>
      <c r="B155" s="155"/>
      <c r="C155" s="91"/>
      <c r="D155" s="91"/>
      <c r="E155" s="91"/>
      <c r="F155" s="156"/>
      <c r="G155" s="156"/>
      <c r="H155" s="26"/>
      <c r="I155" s="26"/>
    </row>
    <row r="156" spans="1:9" x14ac:dyDescent="0.2">
      <c r="A156" s="66"/>
      <c r="B156" s="47"/>
      <c r="C156" s="47"/>
      <c r="D156" s="47"/>
      <c r="E156" s="47"/>
      <c r="F156" s="84"/>
      <c r="G156" s="84"/>
      <c r="H156" s="26"/>
      <c r="I156" s="26"/>
    </row>
    <row r="157" spans="1:9" ht="15" customHeight="1" x14ac:dyDescent="0.25">
      <c r="A157" s="43" t="s">
        <v>100</v>
      </c>
      <c r="B157" s="83" t="s">
        <v>99</v>
      </c>
      <c r="C157" s="66"/>
      <c r="D157" s="26"/>
      <c r="E157" s="26"/>
      <c r="F157" s="25"/>
      <c r="G157" s="25"/>
      <c r="H157" s="25"/>
      <c r="I157" s="26"/>
    </row>
    <row r="158" spans="1:9" x14ac:dyDescent="0.2">
      <c r="A158" s="66"/>
      <c r="B158" s="66" t="s">
        <v>223</v>
      </c>
      <c r="C158" s="93"/>
      <c r="D158" s="93"/>
      <c r="E158" s="26"/>
      <c r="F158" s="26"/>
      <c r="G158" s="26"/>
      <c r="H158" s="26"/>
      <c r="I158" s="26"/>
    </row>
    <row r="159" spans="1:9" x14ac:dyDescent="0.2">
      <c r="A159" s="66"/>
      <c r="B159" s="66"/>
      <c r="C159" s="93"/>
      <c r="D159" s="93"/>
      <c r="E159" s="26"/>
      <c r="F159" s="26"/>
      <c r="G159" s="26"/>
      <c r="H159" s="26"/>
      <c r="I159" s="26"/>
    </row>
    <row r="160" spans="1:9" x14ac:dyDescent="0.2">
      <c r="A160" s="93"/>
      <c r="B160" s="66"/>
      <c r="C160" s="66"/>
      <c r="D160" s="66"/>
      <c r="E160" s="26"/>
      <c r="F160" s="26"/>
      <c r="G160" s="26"/>
      <c r="H160" s="26"/>
      <c r="I160" s="26"/>
    </row>
    <row r="161" spans="1:9" ht="15" x14ac:dyDescent="0.25">
      <c r="A161" s="43" t="s">
        <v>101</v>
      </c>
      <c r="B161" s="83" t="s">
        <v>8</v>
      </c>
      <c r="C161" s="66"/>
      <c r="D161" s="66"/>
      <c r="E161" s="232" t="s">
        <v>205</v>
      </c>
      <c r="F161" s="232" t="s">
        <v>112</v>
      </c>
      <c r="G161" s="232" t="s">
        <v>11</v>
      </c>
      <c r="H161" s="26"/>
    </row>
    <row r="162" spans="1:9" ht="15.75" customHeight="1" x14ac:dyDescent="0.25">
      <c r="A162" s="43"/>
      <c r="B162" s="56"/>
      <c r="C162" s="57"/>
      <c r="D162" s="56"/>
      <c r="E162" s="94" t="s">
        <v>113</v>
      </c>
      <c r="F162" s="94" t="s">
        <v>113</v>
      </c>
      <c r="G162" s="94" t="s">
        <v>113</v>
      </c>
      <c r="H162" s="26"/>
    </row>
    <row r="163" spans="1:9" ht="15" x14ac:dyDescent="0.25">
      <c r="A163" s="43"/>
      <c r="B163" s="87" t="s">
        <v>149</v>
      </c>
      <c r="C163" s="143"/>
      <c r="D163" s="87"/>
      <c r="E163" s="229">
        <v>100000</v>
      </c>
      <c r="F163" s="229">
        <v>145356</v>
      </c>
      <c r="G163" s="30">
        <f>+E163+F163</f>
        <v>245356</v>
      </c>
      <c r="H163" s="25"/>
    </row>
    <row r="164" spans="1:9" ht="15" x14ac:dyDescent="0.25">
      <c r="A164" s="43"/>
      <c r="B164" s="91"/>
      <c r="C164" s="95"/>
      <c r="D164" s="91"/>
      <c r="E164" s="96"/>
      <c r="F164" s="96"/>
      <c r="G164" s="25"/>
      <c r="H164" s="25"/>
    </row>
    <row r="165" spans="1:9" ht="15" x14ac:dyDescent="0.25">
      <c r="A165" s="43"/>
      <c r="B165" s="97" t="s">
        <v>35</v>
      </c>
      <c r="C165" s="97"/>
      <c r="D165" s="26"/>
      <c r="E165" s="99"/>
      <c r="F165" s="98"/>
      <c r="G165" s="25"/>
      <c r="H165" s="25"/>
    </row>
    <row r="166" spans="1:9" ht="15" x14ac:dyDescent="0.25">
      <c r="A166" s="43"/>
      <c r="B166" s="26" t="s">
        <v>111</v>
      </c>
      <c r="C166" s="26"/>
      <c r="D166" s="26"/>
      <c r="E166" s="98"/>
      <c r="F166" s="142">
        <f>Resultat!C32</f>
        <v>72200</v>
      </c>
      <c r="G166" s="25">
        <f t="shared" ref="G166:G167" si="1">+E166+F166</f>
        <v>72200</v>
      </c>
      <c r="H166" s="25"/>
    </row>
    <row r="167" spans="1:9" ht="15" x14ac:dyDescent="0.25">
      <c r="A167" s="43"/>
      <c r="B167" s="26" t="s">
        <v>224</v>
      </c>
      <c r="C167" s="26"/>
      <c r="D167" s="26"/>
      <c r="E167" s="98">
        <v>20000</v>
      </c>
      <c r="F167" s="98"/>
      <c r="G167" s="25">
        <f t="shared" si="1"/>
        <v>20000</v>
      </c>
      <c r="H167" s="25"/>
    </row>
    <row r="168" spans="1:9" ht="15" x14ac:dyDescent="0.25">
      <c r="A168" s="43"/>
      <c r="B168" s="53" t="s">
        <v>154</v>
      </c>
      <c r="C168" s="54"/>
      <c r="D168" s="54"/>
      <c r="E168" s="102">
        <f t="shared" ref="E168:G168" si="2">SUM(E163:E167)</f>
        <v>120000</v>
      </c>
      <c r="F168" s="102">
        <f t="shared" si="2"/>
        <v>217556</v>
      </c>
      <c r="G168" s="102">
        <f t="shared" si="2"/>
        <v>337556</v>
      </c>
      <c r="H168" s="25"/>
    </row>
    <row r="169" spans="1:9" x14ac:dyDescent="0.2">
      <c r="A169" s="93"/>
      <c r="B169" s="66"/>
      <c r="C169" s="66"/>
      <c r="D169" s="66"/>
      <c r="E169" s="26"/>
      <c r="F169" s="26"/>
      <c r="G169" s="26"/>
      <c r="H169" s="26"/>
      <c r="I169" s="26"/>
    </row>
    <row r="170" spans="1:9" x14ac:dyDescent="0.2">
      <c r="A170" s="66"/>
      <c r="B170" s="66"/>
      <c r="C170" s="66"/>
      <c r="D170" s="66"/>
      <c r="E170" s="26"/>
      <c r="F170" s="26"/>
      <c r="G170" s="26"/>
      <c r="H170" s="26"/>
      <c r="I170" s="26"/>
    </row>
    <row r="171" spans="1:9" ht="15" x14ac:dyDescent="0.25">
      <c r="A171" s="43" t="s">
        <v>177</v>
      </c>
      <c r="B171" s="83" t="s">
        <v>85</v>
      </c>
      <c r="C171" s="78"/>
      <c r="D171" s="26"/>
      <c r="E171" s="79"/>
      <c r="F171" s="79"/>
      <c r="G171" s="103"/>
      <c r="H171" s="103"/>
      <c r="I171" s="26"/>
    </row>
    <row r="172" spans="1:9" x14ac:dyDescent="0.2">
      <c r="A172" s="78"/>
      <c r="B172" s="56" t="s">
        <v>247</v>
      </c>
      <c r="C172" s="57"/>
      <c r="D172" s="56"/>
      <c r="E172" s="56"/>
      <c r="F172" s="58" t="str">
        <f>+F149</f>
        <v>201x</v>
      </c>
      <c r="G172" s="58" t="e">
        <f>+G149</f>
        <v>#VALUE!</v>
      </c>
      <c r="H172" s="26"/>
      <c r="I172" s="26"/>
    </row>
    <row r="173" spans="1:9" x14ac:dyDescent="0.2">
      <c r="A173" s="78"/>
      <c r="B173" s="100" t="s">
        <v>106</v>
      </c>
      <c r="C173" s="97"/>
      <c r="D173" s="26"/>
      <c r="E173" s="98"/>
      <c r="F173" s="99">
        <v>800000</v>
      </c>
      <c r="G173" s="98">
        <v>830000</v>
      </c>
      <c r="H173" s="104"/>
      <c r="I173" s="26"/>
    </row>
    <row r="174" spans="1:9" ht="15" x14ac:dyDescent="0.25">
      <c r="A174" s="105"/>
      <c r="B174" s="26" t="s">
        <v>107</v>
      </c>
      <c r="C174" s="26"/>
      <c r="D174" s="26"/>
      <c r="E174" s="100"/>
      <c r="F174" s="98">
        <v>0</v>
      </c>
      <c r="G174" s="98">
        <v>50000</v>
      </c>
      <c r="H174" s="26"/>
      <c r="I174" s="26"/>
    </row>
    <row r="175" spans="1:9" x14ac:dyDescent="0.2">
      <c r="A175" s="106"/>
      <c r="B175" s="53" t="s">
        <v>11</v>
      </c>
      <c r="C175" s="54"/>
      <c r="D175" s="54"/>
      <c r="E175" s="101"/>
      <c r="F175" s="102">
        <f>SUM(F173:F174)</f>
        <v>800000</v>
      </c>
      <c r="G175" s="102">
        <f>SUM(G173:G174)</f>
        <v>880000</v>
      </c>
      <c r="H175" s="106"/>
      <c r="I175" s="107"/>
    </row>
    <row r="176" spans="1:9" x14ac:dyDescent="0.2">
      <c r="A176" s="106"/>
      <c r="B176" s="23"/>
      <c r="C176" s="26"/>
      <c r="D176" s="26"/>
      <c r="E176" s="97"/>
      <c r="F176" s="108"/>
      <c r="G176" s="108"/>
      <c r="H176" s="106"/>
      <c r="I176" s="107"/>
    </row>
    <row r="177" spans="1:9" x14ac:dyDescent="0.2">
      <c r="A177" s="106"/>
      <c r="B177" s="26" t="s">
        <v>108</v>
      </c>
      <c r="C177" s="26"/>
      <c r="D177" s="26"/>
      <c r="E177" s="97"/>
      <c r="F177" s="108"/>
      <c r="G177" s="108"/>
      <c r="H177" s="106"/>
      <c r="I177" s="107"/>
    </row>
    <row r="178" spans="1:9" x14ac:dyDescent="0.2">
      <c r="A178" s="106"/>
      <c r="B178" s="23" t="s">
        <v>109</v>
      </c>
      <c r="C178" s="26"/>
      <c r="D178" s="26"/>
      <c r="E178" s="97"/>
      <c r="F178" s="108"/>
      <c r="G178" s="108"/>
      <c r="H178" s="106"/>
      <c r="I178" s="107"/>
    </row>
    <row r="179" spans="1:9" x14ac:dyDescent="0.2">
      <c r="A179" s="106"/>
      <c r="B179" s="23"/>
      <c r="C179" s="26"/>
      <c r="D179" s="26"/>
      <c r="E179" s="97"/>
      <c r="F179" s="108"/>
      <c r="G179" s="108"/>
      <c r="H179" s="106"/>
      <c r="I179" s="107"/>
    </row>
    <row r="180" spans="1:9" x14ac:dyDescent="0.2">
      <c r="A180" s="109"/>
      <c r="B180" s="26"/>
      <c r="C180" s="26"/>
      <c r="D180" s="26"/>
      <c r="E180" s="109"/>
      <c r="F180" s="109"/>
      <c r="G180" s="109"/>
      <c r="H180" s="109"/>
      <c r="I180" s="110"/>
    </row>
    <row r="181" spans="1:9" ht="15" x14ac:dyDescent="0.25">
      <c r="A181" s="43" t="s">
        <v>105</v>
      </c>
      <c r="B181" s="83" t="s">
        <v>5</v>
      </c>
      <c r="C181" s="109"/>
      <c r="D181" s="26"/>
      <c r="E181" s="109"/>
      <c r="F181" s="109"/>
      <c r="G181" s="109"/>
      <c r="H181" s="26"/>
      <c r="I181" s="26"/>
    </row>
    <row r="182" spans="1:9" ht="15" customHeight="1" x14ac:dyDescent="0.2">
      <c r="A182" s="100"/>
      <c r="B182" s="56" t="s">
        <v>25</v>
      </c>
      <c r="C182" s="57"/>
      <c r="D182" s="56"/>
      <c r="E182" s="56"/>
      <c r="F182" s="58" t="str">
        <f>+F149</f>
        <v>201x</v>
      </c>
      <c r="G182" s="58" t="e">
        <f>+G149</f>
        <v>#VALUE!</v>
      </c>
      <c r="H182" s="98"/>
      <c r="I182" s="100"/>
    </row>
    <row r="183" spans="1:9" ht="15" customHeight="1" x14ac:dyDescent="0.2">
      <c r="A183" s="100"/>
      <c r="B183" s="91" t="s">
        <v>206</v>
      </c>
      <c r="C183" s="95"/>
      <c r="D183" s="91"/>
      <c r="E183" s="91"/>
      <c r="F183" s="84">
        <v>20000</v>
      </c>
      <c r="G183" s="84">
        <v>10000</v>
      </c>
      <c r="H183" s="98"/>
      <c r="I183" s="100"/>
    </row>
    <row r="184" spans="1:9" ht="15" customHeight="1" x14ac:dyDescent="0.2">
      <c r="A184" s="100"/>
      <c r="B184" s="91" t="s">
        <v>133</v>
      </c>
      <c r="C184" s="95"/>
      <c r="D184" s="91"/>
      <c r="E184" s="91"/>
      <c r="F184" s="84">
        <v>20000</v>
      </c>
      <c r="G184" s="84">
        <v>10000</v>
      </c>
      <c r="H184" s="98"/>
      <c r="I184" s="100"/>
    </row>
    <row r="185" spans="1:9" ht="15" customHeight="1" x14ac:dyDescent="0.2">
      <c r="A185" s="100"/>
      <c r="B185" s="100" t="s">
        <v>102</v>
      </c>
      <c r="C185" s="95"/>
      <c r="D185" s="91"/>
      <c r="E185" s="91"/>
      <c r="F185" s="84">
        <v>20000</v>
      </c>
      <c r="G185" s="84">
        <v>10000</v>
      </c>
      <c r="H185" s="98"/>
      <c r="I185" s="100"/>
    </row>
    <row r="186" spans="1:9" x14ac:dyDescent="0.2">
      <c r="A186" s="100"/>
      <c r="B186" s="26" t="s">
        <v>103</v>
      </c>
      <c r="C186" s="26"/>
      <c r="D186" s="26"/>
      <c r="E186" s="100"/>
      <c r="F186" s="84">
        <v>20000</v>
      </c>
      <c r="G186" s="84">
        <v>10000</v>
      </c>
      <c r="H186" s="98"/>
      <c r="I186" s="100"/>
    </row>
    <row r="187" spans="1:9" x14ac:dyDescent="0.2">
      <c r="A187" s="111"/>
      <c r="B187" s="26" t="s">
        <v>104</v>
      </c>
      <c r="C187" s="26"/>
      <c r="D187" s="26"/>
      <c r="E187" s="98"/>
      <c r="F187" s="84">
        <v>20000</v>
      </c>
      <c r="G187" s="84">
        <v>10000</v>
      </c>
      <c r="H187" s="98"/>
      <c r="I187" s="100"/>
    </row>
    <row r="188" spans="1:9" x14ac:dyDescent="0.2">
      <c r="A188" s="97"/>
      <c r="B188" s="53" t="s">
        <v>11</v>
      </c>
      <c r="C188" s="54"/>
      <c r="D188" s="54"/>
      <c r="E188" s="101"/>
      <c r="F188" s="102">
        <f>SUM(F183:F187)</f>
        <v>100000</v>
      </c>
      <c r="G188" s="102">
        <f>SUM(G183:G187)</f>
        <v>50000</v>
      </c>
      <c r="H188" s="108"/>
      <c r="I188" s="97"/>
    </row>
    <row r="189" spans="1:9" x14ac:dyDescent="0.2">
      <c r="A189" s="97"/>
      <c r="B189" s="97"/>
      <c r="C189" s="97"/>
      <c r="D189" s="97"/>
      <c r="E189" s="97"/>
      <c r="F189" s="108"/>
      <c r="G189" s="108"/>
      <c r="H189" s="25"/>
      <c r="I189" s="26"/>
    </row>
    <row r="190" spans="1:9" x14ac:dyDescent="0.2">
      <c r="A190" s="100"/>
      <c r="B190" s="100"/>
      <c r="C190" s="100"/>
      <c r="D190" s="100"/>
      <c r="E190" s="100"/>
      <c r="F190" s="98"/>
      <c r="G190" s="112"/>
      <c r="H190" s="25"/>
      <c r="I190" s="26"/>
    </row>
    <row r="191" spans="1:9" ht="15.75" x14ac:dyDescent="0.25">
      <c r="A191" s="144" t="s">
        <v>110</v>
      </c>
      <c r="B191" s="146" t="s">
        <v>141</v>
      </c>
      <c r="C191" s="145"/>
      <c r="D191" s="113"/>
      <c r="E191" s="26"/>
      <c r="F191" s="26"/>
      <c r="G191" s="26"/>
      <c r="H191" s="26"/>
      <c r="I191" s="26"/>
    </row>
    <row r="192" spans="1:9" x14ac:dyDescent="0.2">
      <c r="A192" s="114"/>
      <c r="B192" s="115" t="s">
        <v>155</v>
      </c>
      <c r="C192" s="114"/>
      <c r="D192" s="115"/>
      <c r="E192" s="26"/>
      <c r="F192" s="116"/>
      <c r="G192" s="23"/>
      <c r="H192" s="116"/>
      <c r="I192" s="26"/>
    </row>
    <row r="193" spans="1:41" x14ac:dyDescent="0.2">
      <c r="A193" s="114"/>
      <c r="B193" s="114"/>
      <c r="C193" s="114"/>
      <c r="D193" s="115"/>
      <c r="E193" s="26"/>
      <c r="F193" s="26"/>
      <c r="G193" s="26"/>
      <c r="H193" s="26"/>
      <c r="I193" s="26"/>
    </row>
    <row r="194" spans="1:41" ht="15.75" x14ac:dyDescent="0.25">
      <c r="A194" s="117" t="s">
        <v>137</v>
      </c>
      <c r="B194" s="118" t="s">
        <v>138</v>
      </c>
      <c r="C194" s="119"/>
      <c r="D194" s="113"/>
      <c r="E194" s="26"/>
      <c r="F194" s="26"/>
      <c r="G194" s="26"/>
      <c r="H194" s="25"/>
      <c r="I194" s="26"/>
    </row>
    <row r="195" spans="1:41" x14ac:dyDescent="0.2">
      <c r="A195" s="115"/>
      <c r="B195" s="115"/>
      <c r="C195" s="115"/>
      <c r="D195" s="115"/>
      <c r="E195" s="26"/>
      <c r="F195" s="25"/>
      <c r="G195" s="120"/>
      <c r="H195" s="25"/>
      <c r="I195" s="26"/>
    </row>
    <row r="196" spans="1:41" x14ac:dyDescent="0.2">
      <c r="A196" s="26"/>
      <c r="B196" s="26"/>
      <c r="C196" s="26"/>
      <c r="D196" s="26"/>
      <c r="E196" s="26"/>
      <c r="F196" s="25"/>
      <c r="G196" s="120"/>
      <c r="H196" s="25"/>
      <c r="I196" s="26"/>
    </row>
    <row r="197" spans="1:41" x14ac:dyDescent="0.2">
      <c r="A197" s="115"/>
      <c r="B197" s="115"/>
      <c r="C197" s="115"/>
      <c r="D197" s="115"/>
      <c r="E197" s="26"/>
      <c r="F197" s="25"/>
      <c r="G197" s="120"/>
      <c r="H197" s="25"/>
      <c r="I197" s="26"/>
    </row>
    <row r="198" spans="1:41" x14ac:dyDescent="0.2">
      <c r="A198" s="115"/>
      <c r="B198" s="114"/>
      <c r="C198" s="114"/>
      <c r="D198" s="114"/>
      <c r="E198" s="26"/>
      <c r="F198" s="25"/>
      <c r="G198" s="120"/>
      <c r="H198" s="25"/>
      <c r="I198" s="23"/>
    </row>
    <row r="199" spans="1:41" x14ac:dyDescent="0.2">
      <c r="A199" s="114"/>
      <c r="B199" s="114"/>
      <c r="C199" s="114"/>
      <c r="D199" s="121"/>
      <c r="E199" s="23"/>
      <c r="F199" s="122"/>
      <c r="G199" s="93"/>
      <c r="H199" s="122"/>
      <c r="I199" s="23"/>
    </row>
    <row r="200" spans="1:41" x14ac:dyDescent="0.2">
      <c r="A200" s="115"/>
      <c r="B200" s="115"/>
      <c r="C200" s="115"/>
      <c r="D200" s="123"/>
      <c r="E200" s="26"/>
      <c r="F200" s="122"/>
      <c r="G200" s="66"/>
      <c r="H200" s="122"/>
      <c r="I200" s="26"/>
    </row>
    <row r="201" spans="1:41" x14ac:dyDescent="0.2">
      <c r="A201" s="124"/>
      <c r="B201" s="124"/>
      <c r="C201" s="26"/>
      <c r="D201" s="26"/>
      <c r="E201" s="26"/>
      <c r="F201" s="23"/>
      <c r="G201" s="23"/>
      <c r="H201" s="23"/>
      <c r="I201" s="26"/>
    </row>
    <row r="202" spans="1:41" x14ac:dyDescent="0.2">
      <c r="A202" s="124"/>
      <c r="B202" s="124"/>
      <c r="C202" s="26"/>
      <c r="D202" s="26"/>
      <c r="E202" s="26"/>
      <c r="F202" s="23"/>
      <c r="G202" s="23"/>
      <c r="H202" s="23"/>
      <c r="I202" s="26"/>
    </row>
    <row r="203" spans="1:41" x14ac:dyDescent="0.2">
      <c r="A203" s="124"/>
      <c r="B203" s="125"/>
      <c r="C203" s="26"/>
      <c r="D203" s="26"/>
      <c r="E203" s="249"/>
      <c r="F203" s="249"/>
      <c r="G203" s="249"/>
      <c r="H203" s="249"/>
      <c r="I203" s="127"/>
    </row>
    <row r="204" spans="1:41" x14ac:dyDescent="0.2">
      <c r="A204" s="124"/>
      <c r="B204" s="124"/>
      <c r="C204" s="26"/>
      <c r="D204" s="26"/>
      <c r="E204" s="27"/>
      <c r="F204" s="128"/>
      <c r="G204" s="27"/>
      <c r="H204" s="128"/>
      <c r="I204" s="127"/>
    </row>
    <row r="205" spans="1:41" s="130" customFormat="1" x14ac:dyDescent="0.2">
      <c r="A205" s="124"/>
      <c r="B205" s="124"/>
      <c r="C205" s="26"/>
      <c r="D205" s="127"/>
      <c r="E205" s="127"/>
      <c r="F205" s="23"/>
      <c r="G205" s="127"/>
      <c r="H205" s="23"/>
      <c r="I205" s="127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</row>
    <row r="206" spans="1:41" x14ac:dyDescent="0.2">
      <c r="A206" s="131"/>
      <c r="B206" s="124"/>
      <c r="C206" s="26"/>
      <c r="D206" s="26"/>
      <c r="E206" s="26"/>
      <c r="F206" s="23"/>
      <c r="G206" s="26"/>
      <c r="H206" s="23"/>
      <c r="I206" s="26"/>
    </row>
    <row r="207" spans="1:41" x14ac:dyDescent="0.2">
      <c r="A207" s="132"/>
      <c r="B207" s="132"/>
      <c r="C207" s="26"/>
      <c r="D207" s="26"/>
      <c r="E207" s="25"/>
      <c r="F207" s="25"/>
      <c r="G207" s="25"/>
      <c r="H207" s="25"/>
      <c r="I207" s="26"/>
    </row>
    <row r="208" spans="1:41" x14ac:dyDescent="0.2">
      <c r="A208" s="132"/>
      <c r="B208" s="132"/>
      <c r="C208" s="26"/>
      <c r="D208" s="26"/>
      <c r="E208" s="25"/>
      <c r="F208" s="25"/>
      <c r="G208" s="25"/>
      <c r="H208" s="25"/>
      <c r="I208" s="26"/>
    </row>
    <row r="209" spans="1:9" x14ac:dyDescent="0.2">
      <c r="A209" s="132"/>
      <c r="B209" s="132"/>
      <c r="C209" s="26"/>
      <c r="D209" s="26"/>
      <c r="E209" s="25"/>
      <c r="F209" s="25"/>
      <c r="G209" s="25"/>
      <c r="H209" s="25"/>
      <c r="I209" s="26"/>
    </row>
    <row r="210" spans="1:9" x14ac:dyDescent="0.2">
      <c r="A210" s="132"/>
      <c r="B210" s="132"/>
      <c r="C210" s="26"/>
      <c r="D210" s="26"/>
      <c r="E210" s="25"/>
      <c r="F210" s="25"/>
      <c r="G210" s="25"/>
      <c r="H210" s="25"/>
      <c r="I210" s="26"/>
    </row>
    <row r="211" spans="1:9" x14ac:dyDescent="0.2">
      <c r="A211" s="132"/>
      <c r="B211" s="132"/>
      <c r="C211" s="26"/>
      <c r="D211" s="26"/>
      <c r="E211" s="25"/>
      <c r="F211" s="25"/>
      <c r="G211" s="25"/>
      <c r="H211" s="25"/>
      <c r="I211" s="26"/>
    </row>
    <row r="212" spans="1:9" x14ac:dyDescent="0.2">
      <c r="A212" s="132"/>
      <c r="B212" s="132"/>
      <c r="C212" s="26"/>
      <c r="D212" s="133"/>
      <c r="E212" s="120"/>
      <c r="F212" s="25"/>
      <c r="G212" s="120"/>
      <c r="H212" s="25"/>
      <c r="I212" s="26"/>
    </row>
    <row r="213" spans="1:9" x14ac:dyDescent="0.2">
      <c r="A213" s="132"/>
      <c r="B213" s="132"/>
      <c r="C213" s="26"/>
      <c r="D213" s="134"/>
      <c r="E213" s="120"/>
      <c r="F213" s="25"/>
      <c r="G213" s="120"/>
      <c r="H213" s="25"/>
      <c r="I213" s="26"/>
    </row>
    <row r="214" spans="1:9" x14ac:dyDescent="0.2">
      <c r="A214" s="26"/>
      <c r="B214" s="132"/>
      <c r="C214" s="26"/>
      <c r="D214" s="135"/>
      <c r="E214" s="25"/>
      <c r="F214" s="25"/>
      <c r="G214" s="25"/>
      <c r="H214" s="25"/>
      <c r="I214" s="26"/>
    </row>
    <row r="215" spans="1:9" x14ac:dyDescent="0.2">
      <c r="A215" s="132"/>
      <c r="B215" s="132"/>
      <c r="C215" s="26"/>
      <c r="D215" s="136"/>
      <c r="E215" s="25"/>
      <c r="F215" s="25"/>
      <c r="G215" s="25"/>
      <c r="H215" s="25"/>
      <c r="I215" s="26"/>
    </row>
    <row r="216" spans="1:9" x14ac:dyDescent="0.2">
      <c r="A216" s="137"/>
      <c r="B216" s="132"/>
      <c r="C216" s="26"/>
      <c r="D216" s="136"/>
      <c r="E216" s="120"/>
      <c r="F216" s="120"/>
      <c r="G216" s="120"/>
      <c r="H216" s="120"/>
      <c r="I216" s="26"/>
    </row>
    <row r="217" spans="1:9" x14ac:dyDescent="0.2">
      <c r="A217" s="132"/>
      <c r="B217" s="132"/>
      <c r="C217" s="26"/>
      <c r="D217" s="136"/>
      <c r="E217" s="120"/>
      <c r="F217" s="120"/>
      <c r="G217" s="120"/>
      <c r="H217" s="120"/>
      <c r="I217" s="26"/>
    </row>
    <row r="218" spans="1:9" x14ac:dyDescent="0.2">
      <c r="A218" s="26"/>
      <c r="B218" s="26"/>
      <c r="C218" s="26"/>
      <c r="D218" s="66"/>
      <c r="E218" s="25"/>
      <c r="F218" s="25"/>
      <c r="G218" s="25"/>
      <c r="H218" s="25"/>
      <c r="I218" s="26"/>
    </row>
    <row r="219" spans="1:9" x14ac:dyDescent="0.2">
      <c r="A219" s="26"/>
      <c r="B219" s="26"/>
      <c r="C219" s="26"/>
      <c r="D219" s="26"/>
      <c r="E219" s="26"/>
      <c r="F219" s="26"/>
      <c r="G219" s="26"/>
      <c r="H219" s="26"/>
      <c r="I219" s="26"/>
    </row>
    <row r="220" spans="1:9" s="26" customFormat="1" x14ac:dyDescent="0.2">
      <c r="G220" s="133"/>
      <c r="H220" s="133"/>
    </row>
    <row r="221" spans="1:9" s="26" customFormat="1" ht="15.75" x14ac:dyDescent="0.25">
      <c r="A221" s="117"/>
      <c r="B221" s="138"/>
      <c r="C221" s="119"/>
      <c r="G221" s="133"/>
      <c r="H221" s="120"/>
    </row>
    <row r="222" spans="1:9" s="26" customFormat="1" x14ac:dyDescent="0.2">
      <c r="G222" s="133"/>
    </row>
    <row r="223" spans="1:9" s="26" customFormat="1" x14ac:dyDescent="0.2">
      <c r="G223" s="133"/>
      <c r="H223" s="120"/>
    </row>
    <row r="224" spans="1:9" s="26" customFormat="1" x14ac:dyDescent="0.2">
      <c r="A224" s="139"/>
      <c r="G224" s="133"/>
      <c r="H224" s="120"/>
    </row>
    <row r="225" spans="1:9" s="26" customFormat="1" x14ac:dyDescent="0.2">
      <c r="A225" s="140"/>
      <c r="H225" s="120"/>
    </row>
    <row r="226" spans="1:9" s="26" customFormat="1" ht="20.25" customHeight="1" x14ac:dyDescent="0.2">
      <c r="A226" s="141"/>
      <c r="D226" s="141"/>
      <c r="H226" s="120"/>
    </row>
    <row r="227" spans="1:9" s="26" customFormat="1" x14ac:dyDescent="0.2">
      <c r="A227" s="141"/>
      <c r="D227" s="141"/>
      <c r="H227" s="120"/>
    </row>
    <row r="228" spans="1:9" s="26" customFormat="1" x14ac:dyDescent="0.2">
      <c r="A228" s="141"/>
      <c r="D228" s="141"/>
    </row>
    <row r="229" spans="1:9" s="26" customFormat="1" x14ac:dyDescent="0.2">
      <c r="A229" s="141"/>
      <c r="D229" s="141"/>
      <c r="H229" s="120"/>
    </row>
    <row r="230" spans="1:9" s="26" customFormat="1" x14ac:dyDescent="0.2">
      <c r="A230" s="141"/>
      <c r="D230" s="141"/>
    </row>
    <row r="231" spans="1:9" s="26" customFormat="1" x14ac:dyDescent="0.2">
      <c r="A231" s="141"/>
      <c r="D231" s="141"/>
      <c r="H231" s="133"/>
    </row>
    <row r="232" spans="1:9" s="26" customFormat="1" x14ac:dyDescent="0.2">
      <c r="A232" s="141"/>
      <c r="D232" s="141"/>
      <c r="H232" s="133"/>
    </row>
    <row r="233" spans="1:9" s="26" customFormat="1" x14ac:dyDescent="0.2">
      <c r="H233" s="133"/>
    </row>
    <row r="234" spans="1:9" s="26" customFormat="1" x14ac:dyDescent="0.2"/>
    <row r="235" spans="1:9" x14ac:dyDescent="0.2">
      <c r="A235" s="26"/>
      <c r="B235" s="26"/>
      <c r="C235" s="26"/>
      <c r="D235" s="26"/>
      <c r="E235" s="26"/>
      <c r="F235" s="26"/>
      <c r="G235" s="26"/>
      <c r="H235" s="26"/>
      <c r="I235" s="26"/>
    </row>
    <row r="236" spans="1:9" x14ac:dyDescent="0.2">
      <c r="A236" s="26"/>
      <c r="B236" s="26"/>
      <c r="C236" s="26"/>
      <c r="D236" s="26"/>
      <c r="E236" s="26"/>
      <c r="F236" s="26"/>
      <c r="G236" s="26"/>
      <c r="H236" s="26"/>
      <c r="I236" s="26"/>
    </row>
    <row r="237" spans="1:9" x14ac:dyDescent="0.2">
      <c r="A237" s="26"/>
      <c r="B237" s="26"/>
      <c r="C237" s="26"/>
      <c r="D237" s="26"/>
      <c r="E237" s="26"/>
      <c r="F237" s="26"/>
      <c r="G237" s="26"/>
      <c r="H237" s="26"/>
      <c r="I237" s="26"/>
    </row>
  </sheetData>
  <mergeCells count="4">
    <mergeCell ref="A1:H1"/>
    <mergeCell ref="A3:H3"/>
    <mergeCell ref="E203:F203"/>
    <mergeCell ref="G203:H203"/>
  </mergeCells>
  <printOptions horizontalCentered="1"/>
  <pageMargins left="0.39370078740157483" right="0.39370078740157483" top="0.59055118110236227" bottom="0.39370078740157483" header="0" footer="0"/>
  <pageSetup paperSize="9" scale="88" fitToHeight="15" orientation="portrait" horizontalDpi="4294967292" r:id="rId1"/>
  <headerFooter alignWithMargins="0"/>
  <rowBreaks count="3" manualBreakCount="3">
    <brk id="54" max="7" man="1"/>
    <brk id="104" max="7" man="1"/>
    <brk id="1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15</vt:i4>
      </vt:variant>
    </vt:vector>
  </HeadingPairs>
  <TitlesOfParts>
    <vt:vector size="20" baseType="lpstr">
      <vt:lpstr>Veiledning</vt:lpstr>
      <vt:lpstr>Forside</vt:lpstr>
      <vt:lpstr>Resultat</vt:lpstr>
      <vt:lpstr>Balanse</vt:lpstr>
      <vt:lpstr>Noter </vt:lpstr>
      <vt:lpstr>Resultat!ffjor</vt:lpstr>
      <vt:lpstr>note_1</vt:lpstr>
      <vt:lpstr>note_14</vt:lpstr>
      <vt:lpstr>note_15</vt:lpstr>
      <vt:lpstr>note_19</vt:lpstr>
      <vt:lpstr>note_4</vt:lpstr>
      <vt:lpstr>Resultat!områderes</vt:lpstr>
      <vt:lpstr>text_1</vt:lpstr>
      <vt:lpstr>text_14</vt:lpstr>
      <vt:lpstr>text_15</vt:lpstr>
      <vt:lpstr>Balanse!Utskriftsområde</vt:lpstr>
      <vt:lpstr>'Noter '!Utskriftsområde</vt:lpstr>
      <vt:lpstr>Resultat!Utskriftsområde</vt:lpstr>
      <vt:lpstr>Balanse!Utskriftstitler</vt:lpstr>
      <vt:lpstr>'Noter '!Utskriftstitler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Birger</dc:creator>
  <cp:lastModifiedBy>Schultz Heireng, Stine</cp:lastModifiedBy>
  <cp:lastPrinted>2014-05-16T07:13:54Z</cp:lastPrinted>
  <dcterms:created xsi:type="dcterms:W3CDTF">1997-05-22T19:54:11Z</dcterms:created>
  <dcterms:modified xsi:type="dcterms:W3CDTF">2015-12-22T13:47:05Z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