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/>
  <mc:AlternateContent xmlns:mc="http://schemas.openxmlformats.org/markup-compatibility/2006">
    <mc:Choice Requires="x15">
      <x15ac:absPath xmlns:x15ac="http://schemas.microsoft.com/office/spreadsheetml/2010/11/ac" url="C:\Users\us-moto\IdrettsKontor\NIF.Økonomi - Dokumenter\Økonomi for idrettslag\Maler til Klubbguiden\"/>
    </mc:Choice>
  </mc:AlternateContent>
  <xr:revisionPtr revIDLastSave="0" documentId="13_ncr:1_{4ABA64BA-FF79-422E-8ED4-FE02A8EA5599}" xr6:coauthVersionLast="47" xr6:coauthVersionMax="47" xr10:uidLastSave="{00000000-0000-0000-0000-000000000000}"/>
  <bookViews>
    <workbookView xWindow="28680" yWindow="-120" windowWidth="29040" windowHeight="15840" tabRatio="851" activeTab="4" xr2:uid="{00000000-000D-0000-FFFF-FFFF00000000}"/>
  </bookViews>
  <sheets>
    <sheet name="Veiledning" sheetId="12" r:id="rId1"/>
    <sheet name="Forside" sheetId="6" r:id="rId2"/>
    <sheet name="Resultat" sheetId="8" r:id="rId3"/>
    <sheet name="Balanse" sheetId="9" r:id="rId4"/>
    <sheet name="Noter " sheetId="11" r:id="rId5"/>
  </sheets>
  <externalReferences>
    <externalReference r:id="rId6"/>
  </externalReferences>
  <definedNames>
    <definedName name="_Regression_Int" localSheetId="2" hidden="1">1</definedName>
    <definedName name="_Sort" localSheetId="2" hidden="1">Resultat!#REF!</definedName>
    <definedName name="_Sort" hidden="1">#REF!</definedName>
    <definedName name="AS2DocOpenMode" hidden="1">"AS2DocumentEdit"</definedName>
    <definedName name="AS2HasNoAutoHeaderFooter" hidden="1">" "</definedName>
    <definedName name="ffjor" localSheetId="2">Resultat!$F$6</definedName>
    <definedName name="ffjor">#REF!</definedName>
    <definedName name="fjor" localSheetId="2">Resultat!#REF!</definedName>
    <definedName name="fjor">#REF!</definedName>
    <definedName name="note_1">'Noter '!$6:$142</definedName>
    <definedName name="note_10">[1]Noter!#REF!</definedName>
    <definedName name="note_11">[1]Noter!#REF!</definedName>
    <definedName name="note_12">[1]Noter!#REF!</definedName>
    <definedName name="note_13">[1]Noter!#REF!</definedName>
    <definedName name="note_14">'Noter '!$148:$205</definedName>
    <definedName name="note_15">'Noter '!$206:$226</definedName>
    <definedName name="note_16">[1]Noter!#REF!</definedName>
    <definedName name="note_17">[1]Noter!#REF!</definedName>
    <definedName name="note_18">[1]Noter!#REF!</definedName>
    <definedName name="note_19">'Noter '!$227:$242</definedName>
    <definedName name="note_2">[1]Noter!#REF!</definedName>
    <definedName name="note_20">[1]Noter!#REF!</definedName>
    <definedName name="note_21">[1]Noter!#REF!</definedName>
    <definedName name="note_22">[1]Noter!#REF!</definedName>
    <definedName name="note_23">[1]Noter!#REF!</definedName>
    <definedName name="note_24">[1]Noter!#REF!</definedName>
    <definedName name="note_25">[1]Noter!#REF!</definedName>
    <definedName name="note_3">[1]Noter!#REF!</definedName>
    <definedName name="note_4">'Noter '!$145:$147</definedName>
    <definedName name="note_5">[1]Noter!#REF!</definedName>
    <definedName name="note_6">[1]Noter!#REF!</definedName>
    <definedName name="note_7">[1]Noter!#REF!</definedName>
    <definedName name="note_8">[1]Noter!#REF!</definedName>
    <definedName name="note_9">[1]Noter!#REF!</definedName>
    <definedName name="områdebal">#REF!</definedName>
    <definedName name="områderes" localSheetId="2">Resultat!$A$1:$E$27</definedName>
    <definedName name="områderes">#REF!</definedName>
    <definedName name="text_1">'Noter '!$A$6</definedName>
    <definedName name="text_10">[1]Noter!#REF!</definedName>
    <definedName name="text_11">[1]Noter!#REF!</definedName>
    <definedName name="text_12">[1]Noter!#REF!</definedName>
    <definedName name="text_13">[1]Noter!#REF!</definedName>
    <definedName name="text_14">'Noter '!$B$148</definedName>
    <definedName name="text_15">'Noter '!$A$206</definedName>
    <definedName name="text_16">[1]Noter!#REF!</definedName>
    <definedName name="text_17">[1]Noter!#REF!</definedName>
    <definedName name="text_18">[1]Noter!#REF!</definedName>
    <definedName name="text_19">[1]Noter!#REF!</definedName>
    <definedName name="text_2">[1]Noter!#REF!</definedName>
    <definedName name="text_20">[1]Noter!#REF!</definedName>
    <definedName name="text_21">[1]Noter!#REF!</definedName>
    <definedName name="text_22">[1]Noter!#REF!</definedName>
    <definedName name="text_23">[1]Noter!#REF!</definedName>
    <definedName name="text_24">[1]Noter!#REF!</definedName>
    <definedName name="text_25">[1]Noter!#REF!</definedName>
    <definedName name="text_3">[1]Noter!#REF!</definedName>
    <definedName name="text_4">'Noter '!#REF!</definedName>
    <definedName name="text_5">[1]Noter!#REF!</definedName>
    <definedName name="text_6">[1]Noter!#REF!</definedName>
    <definedName name="text_7">[1]Noter!#REF!</definedName>
    <definedName name="text_8">[1]Noter!#REF!</definedName>
    <definedName name="text_9">[1]Noter!#REF!</definedName>
    <definedName name="_xlnm.Print_Area" localSheetId="3">Balanse!$A$1:$H$90</definedName>
    <definedName name="_xlnm.Print_Area" localSheetId="4">'Noter '!$A$1:$H$228</definedName>
    <definedName name="_xlnm.Print_Area" localSheetId="2">Resultat!$A$1:$E$33</definedName>
    <definedName name="_xlnm.Print_Titles" localSheetId="3">Balanse!$1:$5</definedName>
    <definedName name="_xlnm.Print_Titles" localSheetId="4">'Noter '!$1:$4</definedName>
    <definedName name="wrn.Aging._.and._.Trend._.Analysis." localSheetId="4" hidden="1">{#N/A,#N/A,FALSE,"Aging Summary";#N/A,#N/A,FALSE,"Ratio Analysis";#N/A,#N/A,FALSE,"Test 120 Day Accts";#N/A,#N/A,FALSE,"Tickmarks"}</definedName>
    <definedName name="wrn.Aging._.and._.Trend._.Analysis." localSheetId="2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år" localSheetId="2">Resultat!#REF!</definedName>
    <definedName name="år">#REF!</definedName>
    <definedName name="åår" localSheetId="2">Resultat!#REF!</definedName>
    <definedName name="åå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96" i="11" l="1"/>
  <c r="G197" i="11"/>
  <c r="G198" i="11"/>
  <c r="G199" i="11"/>
  <c r="E199" i="11"/>
  <c r="G53" i="11"/>
  <c r="F53" i="11"/>
  <c r="G134" i="11"/>
  <c r="F134" i="11"/>
  <c r="G127" i="11"/>
  <c r="F127" i="11"/>
  <c r="G115" i="11"/>
  <c r="F115" i="11"/>
  <c r="G105" i="11"/>
  <c r="F105" i="11"/>
  <c r="G95" i="11"/>
  <c r="F95" i="11"/>
  <c r="G88" i="11"/>
  <c r="F88" i="11"/>
  <c r="G59" i="9"/>
  <c r="E59" i="9"/>
  <c r="G137" i="11" l="1"/>
  <c r="F137" i="11"/>
  <c r="E31" i="9" l="1"/>
  <c r="F195" i="11"/>
  <c r="E50" i="9" l="1"/>
  <c r="G50" i="9"/>
  <c r="E200" i="11"/>
  <c r="G46" i="9" l="1"/>
  <c r="E46" i="9"/>
  <c r="G24" i="9"/>
  <c r="E24" i="9"/>
  <c r="F158" i="11" l="1"/>
  <c r="F155" i="11"/>
  <c r="F150" i="11"/>
  <c r="F151" i="11"/>
  <c r="F152" i="11"/>
  <c r="F149" i="11"/>
  <c r="E153" i="11"/>
  <c r="E156" i="11" s="1"/>
  <c r="D153" i="11"/>
  <c r="D156" i="11" s="1"/>
  <c r="E16" i="9" l="1"/>
  <c r="G16" i="9"/>
  <c r="G220" i="11" l="1"/>
  <c r="F220" i="11"/>
  <c r="F183" i="11"/>
  <c r="G183" i="11"/>
  <c r="G65" i="11"/>
  <c r="F65" i="11"/>
  <c r="E29" i="9"/>
  <c r="E33" i="9" s="1"/>
  <c r="G29" i="9"/>
  <c r="G33" i="9" s="1"/>
  <c r="M58" i="8"/>
  <c r="C21" i="8"/>
  <c r="G195" i="11"/>
  <c r="G192" i="11"/>
  <c r="F200" i="11"/>
  <c r="G207" i="11"/>
  <c r="F207" i="11"/>
  <c r="G170" i="11"/>
  <c r="F166" i="11"/>
  <c r="F165" i="11"/>
  <c r="A1" i="11"/>
  <c r="G64" i="9"/>
  <c r="E64" i="9"/>
  <c r="B1" i="9"/>
  <c r="G70" i="9"/>
  <c r="E70" i="9"/>
  <c r="G12" i="9"/>
  <c r="E12" i="9"/>
  <c r="E14" i="8"/>
  <c r="E32" i="8"/>
  <c r="C32" i="8"/>
  <c r="A1" i="8"/>
  <c r="C6" i="8"/>
  <c r="E72" i="9" l="1"/>
  <c r="G72" i="9"/>
  <c r="E6" i="8"/>
  <c r="G6" i="9" s="1"/>
  <c r="G40" i="9" s="1"/>
  <c r="F57" i="11"/>
  <c r="E21" i="8"/>
  <c r="E23" i="8" s="1"/>
  <c r="G51" i="9" s="1"/>
  <c r="G200" i="11"/>
  <c r="F170" i="11"/>
  <c r="G153" i="11"/>
  <c r="G156" i="11" s="1"/>
  <c r="F73" i="11"/>
  <c r="G73" i="11"/>
  <c r="F153" i="11"/>
  <c r="F156" i="11" s="1"/>
  <c r="E6" i="9"/>
  <c r="E40" i="9" s="1"/>
  <c r="G18" i="9"/>
  <c r="G36" i="9" s="1"/>
  <c r="E18" i="9"/>
  <c r="E36" i="9" s="1"/>
  <c r="C14" i="8"/>
  <c r="E49" i="9" l="1"/>
  <c r="E51" i="9" s="1"/>
  <c r="E53" i="9" s="1"/>
  <c r="E75" i="9" s="1"/>
  <c r="G53" i="9"/>
  <c r="G75" i="9" s="1"/>
  <c r="G57" i="11"/>
  <c r="F46" i="11"/>
  <c r="C23" i="8"/>
  <c r="G46" i="11" l="1"/>
  <c r="G69" i="11"/>
  <c r="G178" i="11"/>
  <c r="G164" i="11"/>
  <c r="F164" i="11"/>
  <c r="F178" i="11"/>
  <c r="F204" i="11" s="1"/>
  <c r="F69" i="11"/>
  <c r="G132" i="11" l="1"/>
  <c r="G148" i="11" s="1"/>
  <c r="G77" i="11"/>
  <c r="G92" i="11" s="1"/>
  <c r="G99" i="11" s="1"/>
  <c r="G109" i="11" s="1"/>
  <c r="G119" i="11" s="1"/>
  <c r="F132" i="11"/>
  <c r="F148" i="11" s="1"/>
  <c r="F77" i="11"/>
  <c r="F92" i="11" s="1"/>
  <c r="F99" i="11" s="1"/>
  <c r="F109" i="11" s="1"/>
  <c r="F119" i="11" s="1"/>
  <c r="F214" i="11"/>
  <c r="G214" i="11"/>
  <c r="G204" i="11"/>
</calcChain>
</file>

<file path=xl/sharedStrings.xml><?xml version="1.0" encoding="utf-8"?>
<sst xmlns="http://schemas.openxmlformats.org/spreadsheetml/2006/main" count="330" uniqueCount="262">
  <si>
    <t>EIENDELER</t>
  </si>
  <si>
    <t>Omløpsmidler</t>
  </si>
  <si>
    <t>Andre kortsiktige fordringer</t>
  </si>
  <si>
    <t>Sum omløpsmidler</t>
  </si>
  <si>
    <t>Kortsiktig gjeld</t>
  </si>
  <si>
    <t>Annen kortsiktig gjeld</t>
  </si>
  <si>
    <t>Sum kortsiktig gjeld</t>
  </si>
  <si>
    <t>Sum gjeld</t>
  </si>
  <si>
    <t>Andre inntekter</t>
  </si>
  <si>
    <t>Sum</t>
  </si>
  <si>
    <t>Styremedlem</t>
  </si>
  <si>
    <t>SUM EIENDELER</t>
  </si>
  <si>
    <t>Varelager</t>
  </si>
  <si>
    <t>Antall</t>
  </si>
  <si>
    <t>Regnskapsprinsipper</t>
  </si>
  <si>
    <t>Periodiseringsregler</t>
  </si>
  <si>
    <t>Årsregnskap</t>
  </si>
  <si>
    <t>Regnskapsposten består av:</t>
  </si>
  <si>
    <t>Andre tilskudd</t>
  </si>
  <si>
    <t>Finansielle anleggsmidler</t>
  </si>
  <si>
    <t>Periodiserte sponsorinntekter</t>
  </si>
  <si>
    <t>Fordringer</t>
  </si>
  <si>
    <t>Kundefordringer og andre fordringer er oppført i balansen til pålydende etter fradrag for avsetning til</t>
  </si>
  <si>
    <t xml:space="preserve">forventet tap. Avsetning til tap gjøres på grunnlag av individuelle vurderinger av de enkelte fordringene. </t>
  </si>
  <si>
    <t xml:space="preserve">Barteravtaler inntektsføres på grunnlag av de mottatte verdier i den perioden verdien mottas. Motsvarende </t>
  </si>
  <si>
    <t>kostnader blir kostnadsført i samme periode.</t>
  </si>
  <si>
    <t>Sponsorinntekter inntektsføres over avtaleperioden.</t>
  </si>
  <si>
    <t>NOTE</t>
  </si>
  <si>
    <t>Anleggsmidler</t>
  </si>
  <si>
    <t>Inventar og utstyr</t>
  </si>
  <si>
    <t>Kundefordringer</t>
  </si>
  <si>
    <t>Sum fordringer</t>
  </si>
  <si>
    <t>Bankinnskudd, kontanter o.l.</t>
  </si>
  <si>
    <t xml:space="preserve"> </t>
  </si>
  <si>
    <t>Leverandørgjeld</t>
  </si>
  <si>
    <t>Skatt og offentlige avgifter</t>
  </si>
  <si>
    <t>Investeringer i aksjer og andeler</t>
  </si>
  <si>
    <t>Sum anleggsmider</t>
  </si>
  <si>
    <t>Sum varige driftsmidler</t>
  </si>
  <si>
    <t>Sted, dato og år</t>
  </si>
  <si>
    <t>Note 1</t>
  </si>
  <si>
    <t>Note 2</t>
  </si>
  <si>
    <t>Note 3</t>
  </si>
  <si>
    <t>Note 4</t>
  </si>
  <si>
    <t>Note 5</t>
  </si>
  <si>
    <t>Tilgang</t>
  </si>
  <si>
    <t>Avgang</t>
  </si>
  <si>
    <t>Tap avgang driftsmiddel</t>
  </si>
  <si>
    <t>Årets avskrivninger</t>
  </si>
  <si>
    <t>Økonomisk levetid</t>
  </si>
  <si>
    <t>Avskrivningsplan</t>
  </si>
  <si>
    <t>Lineær</t>
  </si>
  <si>
    <t>Note 6</t>
  </si>
  <si>
    <t>Note 8</t>
  </si>
  <si>
    <t>Annen langsiktig gjeld</t>
  </si>
  <si>
    <t>Lån</t>
  </si>
  <si>
    <t>Sum langsiktig gjeld</t>
  </si>
  <si>
    <t>Sum finansielle anleggsmidler</t>
  </si>
  <si>
    <t>Utgifter kostnadsføres i samme periode som tilhørende inntekt</t>
  </si>
  <si>
    <t>Driftsinntekter og offentlige tilskudd inntektsføres når de er opptjent.</t>
  </si>
  <si>
    <t>Hovedregel for vurdering og klassifisering av eiendeler og gjeld</t>
  </si>
  <si>
    <t>Inntektsføringsprinsipper</t>
  </si>
  <si>
    <t>Note 9</t>
  </si>
  <si>
    <t>Note 10</t>
  </si>
  <si>
    <t>Bankinnskudd</t>
  </si>
  <si>
    <t>Note 11</t>
  </si>
  <si>
    <t>Note 12</t>
  </si>
  <si>
    <t>Påløpte feriepenger</t>
  </si>
  <si>
    <t>Mottatte ikke opptjente inntekter</t>
  </si>
  <si>
    <t>Øvrige påløpte kostnader</t>
  </si>
  <si>
    <t>Note 14</t>
  </si>
  <si>
    <t>Pantelån DnBNOR ASA *</t>
  </si>
  <si>
    <t>Øvrig langsiktig gjeld **</t>
  </si>
  <si>
    <t xml:space="preserve">** </t>
  </si>
  <si>
    <t>Note 15</t>
  </si>
  <si>
    <t>Annen</t>
  </si>
  <si>
    <t>"logo" hvis ønskelig</t>
  </si>
  <si>
    <t>"navn"</t>
  </si>
  <si>
    <t>12xx</t>
  </si>
  <si>
    <t>18xx</t>
  </si>
  <si>
    <t>14xx</t>
  </si>
  <si>
    <t>19xx</t>
  </si>
  <si>
    <t>20xx</t>
  </si>
  <si>
    <t>24xx</t>
  </si>
  <si>
    <t>15xx,1380,1381</t>
  </si>
  <si>
    <t>22xx</t>
  </si>
  <si>
    <t>17xx</t>
  </si>
  <si>
    <t>Andre periodiseringer</t>
  </si>
  <si>
    <t>2600-2900,2941</t>
  </si>
  <si>
    <t>2940,2942-2999</t>
  </si>
  <si>
    <t>Note 16</t>
  </si>
  <si>
    <t>Annet det synes essensielt å opplyse om?</t>
  </si>
  <si>
    <t>Antall medlemmer</t>
  </si>
  <si>
    <t>Annen langsiktig gjeld og kortsiktig gjeld er vurdert til pålydende beløp.</t>
  </si>
  <si>
    <t>Klubbhus</t>
  </si>
  <si>
    <t>20 år</t>
  </si>
  <si>
    <t>Noter til regnskapet</t>
  </si>
  <si>
    <t>Balanse</t>
  </si>
  <si>
    <t>Anskaffelseskost 01.01</t>
  </si>
  <si>
    <t>Anskaffelseskost 31.12</t>
  </si>
  <si>
    <t>Akk. Avskrivninger pr 31.12</t>
  </si>
  <si>
    <t>Bokført verdi pr 31.12</t>
  </si>
  <si>
    <t>Ved utgangen av året var totalt antall medlemmer 1234.</t>
  </si>
  <si>
    <t xml:space="preserve">Anleggsmidler er vurdert til anksaffelseskost, men ikke til høyere verdi enn gjelden knyttet til anleggsmidlet. </t>
  </si>
  <si>
    <t>Omløpsmidler er vurdert til laveste av anskaffelseskost og fremtidig salgsverdi fratrykket salgskostnader.</t>
  </si>
  <si>
    <t>Dersom virkelig verdi av anleggsmidler er lavere enn balanseført verdi og verdifallet forventes ikke å være</t>
  </si>
  <si>
    <t>forbigående, er det foretatt nedskrivning til virkelig verdi.</t>
  </si>
  <si>
    <t>inntektsavsetninger.</t>
  </si>
  <si>
    <t xml:space="preserve">For prosjekter som har øremerkede midler der aktiviteten ikke er fullført ved periodens utløp, foretas det </t>
  </si>
  <si>
    <t xml:space="preserve">Eiendeler bestemt til varig eie eller bruk, er klassifisert som anleggsmidler. Andre eiendeler er klassifisert </t>
  </si>
  <si>
    <t>Ved klassfisering av kortsiktig og langsiktig gjeld er tilvsvarende kriterier lagt til grunn.</t>
  </si>
  <si>
    <t xml:space="preserve">som omløpsmidler. Fordringer som skal tilbakebetales innen et år er klassifisert som omløpsmidler. </t>
  </si>
  <si>
    <t>minst med et årlig beløp som tilsvarer nedbetalingen av langsiktig gjeld tilknyttet anlegget.</t>
  </si>
  <si>
    <t>Anleggsmidler med begrenset økonomisk levetid avskrives lineært over den økonomiske levetiden men</t>
  </si>
  <si>
    <t>som er kortere enn tre måneder fra anskaffelse.</t>
  </si>
  <si>
    <t>Bankinnskudd, kontanter o.l. inkluderer kontanter, bankinnskudd og andre betalingsmidler med forfallsdato</t>
  </si>
  <si>
    <t>Note 7</t>
  </si>
  <si>
    <t>Note 13</t>
  </si>
  <si>
    <t>Annen godt.</t>
  </si>
  <si>
    <t>Styremedlemmer</t>
  </si>
  <si>
    <t>Honorar og annen godtgjørelse til ledende personer</t>
  </si>
  <si>
    <t>Styreleder</t>
  </si>
  <si>
    <t>Honorarer</t>
  </si>
  <si>
    <t>Tilskudd fra xxx kommune</t>
  </si>
  <si>
    <t>Lokale aktivitetsmidler</t>
  </si>
  <si>
    <t>Grasrotandel</t>
  </si>
  <si>
    <t>xxx</t>
  </si>
  <si>
    <t>Tilskudd fra xxx fylke</t>
  </si>
  <si>
    <t>Annet utstyr</t>
  </si>
  <si>
    <t>Balanseposten består av:</t>
  </si>
  <si>
    <t>Ansk. kost</t>
  </si>
  <si>
    <t>Debitormassen er oppført til pålydende med fradrag for usikre fordringer på kr. 10.000.</t>
  </si>
  <si>
    <t>Forskuddsbetalte kostnader</t>
  </si>
  <si>
    <t>Opptjente, ikke innbetalte, inntekter</t>
  </si>
  <si>
    <t>Periodiserte tilskudd</t>
  </si>
  <si>
    <t>Varer</t>
  </si>
  <si>
    <t>Sum varelager</t>
  </si>
  <si>
    <t>*formål*</t>
  </si>
  <si>
    <t>Daglig leder</t>
  </si>
  <si>
    <t>Nestleder</t>
  </si>
  <si>
    <t>Avsatt til vedlikehold klubbhus</t>
  </si>
  <si>
    <t>Klubben Idrettslag</t>
  </si>
  <si>
    <t>Av likvide midler på kr 369.218 utgjør bundne skattetrekksmidler kr 20.000.</t>
  </si>
  <si>
    <t>Denne posten vedrører lønn, arbeidsgiveravgift og andre personalkostnader samlet for administrasjon,</t>
  </si>
  <si>
    <t>Arbeidsgiveravgift</t>
  </si>
  <si>
    <t>Pensjonskostnader</t>
  </si>
  <si>
    <t>Andre lønnskostnader</t>
  </si>
  <si>
    <t>Lønn og honorarer</t>
  </si>
  <si>
    <t>Bokført gjeld:</t>
  </si>
  <si>
    <t xml:space="preserve">Årsregnskapet er satt opp i samsvar med NIFs Regnskaps- og revisjonsbestemmelser for små </t>
  </si>
  <si>
    <t>organisasjonsledd.</t>
  </si>
  <si>
    <t>Inntekter er resultatført når de er opptjent. Kostnader er resultatført når de er påløpt.</t>
  </si>
  <si>
    <t>Antall årsverk</t>
  </si>
  <si>
    <t>Aktivitetsregnskap</t>
  </si>
  <si>
    <t>ANSKAFFEDE MIDLER OG FORBRUKTE MIDLER</t>
  </si>
  <si>
    <t>Anskaffede midler</t>
  </si>
  <si>
    <t>Medlemsinntekter</t>
  </si>
  <si>
    <t>Tilskudd</t>
  </si>
  <si>
    <t>Innsamlede midler, gaver mm</t>
  </si>
  <si>
    <t>Opptjente inntekter fra operasjonelle aktiviteter</t>
  </si>
  <si>
    <t>Sum anskaffede midler</t>
  </si>
  <si>
    <t>Forbrukte midler</t>
  </si>
  <si>
    <t>Kostnader til anskaffelse av midler</t>
  </si>
  <si>
    <t>Kostnader til organisasjonens formål</t>
  </si>
  <si>
    <t>Administrasjonskostnader</t>
  </si>
  <si>
    <t>Sum forbrukte midler</t>
  </si>
  <si>
    <t>ÅRETS AKTIVITETSRESULTAT</t>
  </si>
  <si>
    <t>Tillegg/reduksjon formålskapital</t>
  </si>
  <si>
    <t>Grunnkapital</t>
  </si>
  <si>
    <t>Formålskapital med lovpålagte restriksjoner</t>
  </si>
  <si>
    <t>Formålskapital med eksternt pålagte restriksjoner</t>
  </si>
  <si>
    <t>Formålskapital med selvpålagte restriksjoner</t>
  </si>
  <si>
    <t>Annen formålskapital</t>
  </si>
  <si>
    <t>Sumtillegg/reduksjon formålskapital</t>
  </si>
  <si>
    <t>Hvis det er nødvendig for å vise et rettvisende bilde, skal ytterligere linjer tas inn. Når inntekts_x0002_eller kostnadspostene er vesentlige, skal type og beløp vises separat, enten i selve oppstillingen 
eller i noter. Rekkefølgen av poster i oppstillingsplanen kan imidlertid ikke endres</t>
  </si>
  <si>
    <t>FORMÅLSKAPITAL OG GJELD</t>
  </si>
  <si>
    <t>Formålskapital med restriksjoner</t>
  </si>
  <si>
    <t>Sum formålskapital med restriksjoner</t>
  </si>
  <si>
    <t>Formålskapital</t>
  </si>
  <si>
    <t>Årets resultat etter disponerte restriksjoner</t>
  </si>
  <si>
    <t>Sum annen formålskapital</t>
  </si>
  <si>
    <t>Sum formålskapital</t>
  </si>
  <si>
    <t>= andre driftsmidler</t>
  </si>
  <si>
    <t>Suppleres med immaterielle eiendeler ved behov</t>
  </si>
  <si>
    <t>Avsetning for forpliktelser</t>
  </si>
  <si>
    <t>Sum avsetning for forpliktelser</t>
  </si>
  <si>
    <t>yyy</t>
  </si>
  <si>
    <t>Lån2</t>
  </si>
  <si>
    <t>21xx</t>
  </si>
  <si>
    <t>Spesifikasjon av medlemsinntekter</t>
  </si>
  <si>
    <t>Betalte medlemskontingenter 202x, standard</t>
  </si>
  <si>
    <t>Betalte periodemedlemsskap</t>
  </si>
  <si>
    <t>Livsvarige medlemsskap</t>
  </si>
  <si>
    <t>Spesifikasjon av tilskudd</t>
  </si>
  <si>
    <t>Spesifikasjon av innsamlede midler, gaver</t>
  </si>
  <si>
    <t>Gave fotballgruppe</t>
  </si>
  <si>
    <t>Gave ifbm bygging av langrennstrasé</t>
  </si>
  <si>
    <t>Andre gaver</t>
  </si>
  <si>
    <t>Spesifikasjon av opptjente inntekter fra operasjonelle aktiviteter</t>
  </si>
  <si>
    <t>Salg av ... (f.eks supporterutstyr)</t>
  </si>
  <si>
    <t>Billettinntekter</t>
  </si>
  <si>
    <t xml:space="preserve">   Aktiviteter som oppfyller formålet</t>
  </si>
  <si>
    <t xml:space="preserve">   Aktiviteter som skaper inntekter</t>
  </si>
  <si>
    <t>--&gt; Dette er inntekter som kan medføre skatteplikt</t>
  </si>
  <si>
    <t>Sponsor- og barterinntekter</t>
  </si>
  <si>
    <t>Lotteriinntekter</t>
  </si>
  <si>
    <t>Utleie av annen fast eiendom</t>
  </si>
  <si>
    <t>Regelmessig utleie av idrettshall og klubbhus</t>
  </si>
  <si>
    <t>Kioskinntekter</t>
  </si>
  <si>
    <t>Spesifikasjon av andre inntekter</t>
  </si>
  <si>
    <t>Gevinst ved salg av traktor</t>
  </si>
  <si>
    <t>Spesifikasjon av kostnader til anskaffelse av midler</t>
  </si>
  <si>
    <t>Innkjøp av varer til klubbshop'en</t>
  </si>
  <si>
    <t>Innkjøp av varer til kiosken</t>
  </si>
  <si>
    <t>Dugnader</t>
  </si>
  <si>
    <t>Innkjøp av dugnadsartikler</t>
  </si>
  <si>
    <t>Kostnader knyttet til utleie</t>
  </si>
  <si>
    <t>Sponsor- og barterkostnader</t>
  </si>
  <si>
    <t>Spesifikasjon av kostnader til organisasjonens formål</t>
  </si>
  <si>
    <t>Fotballgruppe, juniorlag</t>
  </si>
  <si>
    <t>Fotballgruppe, seniorlag</t>
  </si>
  <si>
    <t>Håndballgruppe</t>
  </si>
  <si>
    <t>Skigruppe</t>
  </si>
  <si>
    <t>Badmintongruppe</t>
  </si>
  <si>
    <t>Spesifikasjon av administrasjonskostnader</t>
  </si>
  <si>
    <t>Lønnskostnader daglig leder</t>
  </si>
  <si>
    <t>Revisorhonorar</t>
  </si>
  <si>
    <t>Kostnader til klubbens styre</t>
  </si>
  <si>
    <t>Regnskapshonorar</t>
  </si>
  <si>
    <t>Juridisk bistand/konsulentbistand</t>
  </si>
  <si>
    <t>Finanskostnader</t>
  </si>
  <si>
    <r>
      <t>Spesifikasjon av lønns- og personalkostnader</t>
    </r>
    <r>
      <rPr>
        <b/>
        <sz val="11"/>
        <color rgb="FFFF0000"/>
        <rFont val="Calibri"/>
        <family val="2"/>
        <scheme val="minor"/>
      </rPr>
      <t xml:space="preserve"> </t>
    </r>
  </si>
  <si>
    <t>trenere, støtteapparat og andre. Kostnadene ligger også inne i notene 7-9</t>
  </si>
  <si>
    <t>8, 10</t>
  </si>
  <si>
    <t>9, 10</t>
  </si>
  <si>
    <t>7, 10</t>
  </si>
  <si>
    <t>Treningsavgifter fotballgruppa</t>
  </si>
  <si>
    <t>Treningsavgifter håndballgruppa</t>
  </si>
  <si>
    <t>Treningsavgifter andre grupper</t>
  </si>
  <si>
    <t>X år</t>
  </si>
  <si>
    <t>*Erstattes med f.eks kunstgressbane etc selv om balanseført verdi er null. Bør settes til 1</t>
  </si>
  <si>
    <r>
      <rPr>
        <sz val="10"/>
        <rFont val="Calibri"/>
        <family val="2"/>
        <scheme val="minor"/>
      </rPr>
      <t>Bervaringsverdige eiendeler</t>
    </r>
    <r>
      <rPr>
        <sz val="10"/>
        <color rgb="FFFF0000"/>
        <rFont val="Calibri"/>
        <family val="2"/>
        <scheme val="minor"/>
      </rPr>
      <t>*</t>
    </r>
  </si>
  <si>
    <t>Treningsdresser shop'en</t>
  </si>
  <si>
    <t>Caps shop'en</t>
  </si>
  <si>
    <t>Varelager kiosken</t>
  </si>
  <si>
    <t>Andre varer på lageret</t>
  </si>
  <si>
    <t>Denne er nok ikke aktuell for så mange</t>
  </si>
  <si>
    <t>Formålskapital pr 01.01</t>
  </si>
  <si>
    <t>Med</t>
  </si>
  <si>
    <t>restriksjoner</t>
  </si>
  <si>
    <t>formålskapital</t>
  </si>
  <si>
    <t>Årets endring i formålskapital:</t>
  </si>
  <si>
    <t>Årets aktivitetsresultat til annen formålskapital</t>
  </si>
  <si>
    <t>--&gt; spesifiseres hva det gjelder</t>
  </si>
  <si>
    <t>Avsatt til vedlikehold klubbhus (annen formålskapital)</t>
  </si>
  <si>
    <t>Formålskapital pr. 31.12</t>
  </si>
  <si>
    <t>--&gt; spesifiseres hva det gjelder (her: avsatt til vedlikehold klubbhus)</t>
  </si>
  <si>
    <t>SUM FORMÅLSKAPITAL OG GJELD</t>
  </si>
  <si>
    <t xml:space="preserve">* De årlige avdragene er kr. 50.000. Lånet vil være nedbetalt i 2020. </t>
  </si>
  <si>
    <t>Note 17</t>
  </si>
  <si>
    <t>Note 18</t>
  </si>
  <si>
    <t>Note 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</si>
</sst>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.00_ ;_ * \-#,##0.00_ ;_ * &quot;-&quot;??_ ;_ @_ "/>
    <numFmt numFmtId="165" formatCode="_ * #,##0_ ;_ * \-#,##0_ ;_ * &quot;-&quot;??_ ;_ @_ "/>
    <numFmt numFmtId="166" formatCode="_ &quot;kr&quot;\ * #,##0_ ;_ &quot;kr&quot;\ * \-#,##0_ ;_ &quot;kr&quot;\ * &quot;-&quot;??_ ;_ @_ "/>
    <numFmt numFmtId="167" formatCode="0.0"/>
    <numFmt numFmtId="168" formatCode="#,##0_);[Red]\(#,##0\);\-___)"/>
  </numFmts>
  <fonts count="36" x14ac:knownFonts="1">
    <font>
      <sz val="11"/>
      <name val="Times New Roman"/>
    </font>
    <font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48"/>
      <name val="Times New Roman"/>
      <family val="1"/>
    </font>
    <font>
      <b/>
      <sz val="24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u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37" fontId="8" fillId="0" borderId="0">
      <alignment horizontal="centerContinuous"/>
    </xf>
    <xf numFmtId="37" fontId="10" fillId="0" borderId="0">
      <alignment horizontal="centerContinuous"/>
    </xf>
    <xf numFmtId="0" fontId="12" fillId="0" borderId="0"/>
    <xf numFmtId="0" fontId="12" fillId="0" borderId="0"/>
    <xf numFmtId="14" fontId="13" fillId="0" borderId="0"/>
    <xf numFmtId="1" fontId="13" fillId="0" borderId="0"/>
    <xf numFmtId="40" fontId="13" fillId="0" borderId="0"/>
    <xf numFmtId="0" fontId="7" fillId="0" borderId="0"/>
    <xf numFmtId="37" fontId="11" fillId="0" borderId="0">
      <alignment horizontal="centerContinuous"/>
    </xf>
    <xf numFmtId="37" fontId="9" fillId="0" borderId="0">
      <alignment horizontal="centerContinuous"/>
    </xf>
    <xf numFmtId="0" fontId="2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</cellStyleXfs>
  <cellXfs count="257">
    <xf numFmtId="0" fontId="0" fillId="0" borderId="0" xfId="0"/>
    <xf numFmtId="0" fontId="0" fillId="0" borderId="0" xfId="0" applyNumberFormat="1"/>
    <xf numFmtId="0" fontId="0" fillId="0" borderId="0" xfId="0" applyNumberFormat="1" applyBorder="1"/>
    <xf numFmtId="0" fontId="14" fillId="0" borderId="0" xfId="0" applyNumberFormat="1" applyFont="1"/>
    <xf numFmtId="0" fontId="17" fillId="0" borderId="0" xfId="2" applyFont="1" applyAlignment="1">
      <alignment horizontal="centerContinuous"/>
    </xf>
    <xf numFmtId="0" fontId="17" fillId="0" borderId="0" xfId="2" applyFont="1"/>
    <xf numFmtId="3" fontId="17" fillId="0" borderId="0" xfId="2" applyNumberFormat="1" applyFont="1"/>
    <xf numFmtId="0" fontId="17" fillId="0" borderId="0" xfId="2" applyFont="1" applyAlignment="1">
      <alignment horizontal="center"/>
    </xf>
    <xf numFmtId="3" fontId="17" fillId="0" borderId="0" xfId="2" applyNumberFormat="1" applyFont="1" applyAlignment="1">
      <alignment horizontal="centerContinuous"/>
    </xf>
    <xf numFmtId="0" fontId="20" fillId="0" borderId="0" xfId="5" applyFont="1"/>
    <xf numFmtId="0" fontId="20" fillId="0" borderId="0" xfId="5" applyFont="1" applyAlignment="1">
      <alignment horizontal="center"/>
    </xf>
    <xf numFmtId="1" fontId="20" fillId="0" borderId="0" xfId="2" quotePrefix="1" applyNumberFormat="1" applyFont="1" applyAlignment="1">
      <alignment horizontal="center"/>
    </xf>
    <xf numFmtId="1" fontId="17" fillId="0" borderId="0" xfId="2" applyNumberFormat="1" applyFont="1" applyAlignment="1">
      <alignment horizontal="center"/>
    </xf>
    <xf numFmtId="0" fontId="20" fillId="0" borderId="0" xfId="2" applyFont="1"/>
    <xf numFmtId="0" fontId="20" fillId="0" borderId="3" xfId="6" applyFont="1" applyBorder="1"/>
    <xf numFmtId="3" fontId="20" fillId="0" borderId="3" xfId="2" applyNumberFormat="1" applyFont="1" applyBorder="1"/>
    <xf numFmtId="0" fontId="17" fillId="0" borderId="0" xfId="2" applyFont="1" applyAlignment="1">
      <alignment wrapText="1"/>
    </xf>
    <xf numFmtId="0" fontId="17" fillId="0" borderId="0" xfId="2" applyFont="1" applyAlignment="1">
      <alignment horizontal="center" wrapText="1"/>
    </xf>
    <xf numFmtId="0" fontId="20" fillId="0" borderId="0" xfId="2" applyFont="1" applyBorder="1"/>
    <xf numFmtId="0" fontId="20" fillId="0" borderId="0" xfId="2" applyFont="1" applyBorder="1" applyAlignment="1">
      <alignment horizontal="center"/>
    </xf>
    <xf numFmtId="3" fontId="17" fillId="0" borderId="0" xfId="2" applyNumberFormat="1" applyFont="1" applyBorder="1"/>
    <xf numFmtId="0" fontId="17" fillId="0" borderId="0" xfId="2" applyFont="1" applyBorder="1"/>
    <xf numFmtId="0" fontId="17" fillId="0" borderId="0" xfId="2" applyFont="1" applyBorder="1" applyAlignment="1">
      <alignment horizontal="center"/>
    </xf>
    <xf numFmtId="3" fontId="20" fillId="0" borderId="2" xfId="2" applyNumberFormat="1" applyFont="1" applyBorder="1"/>
    <xf numFmtId="0" fontId="20" fillId="0" borderId="3" xfId="6" applyFont="1" applyBorder="1" applyAlignment="1">
      <alignment horizontal="center"/>
    </xf>
    <xf numFmtId="3" fontId="17" fillId="0" borderId="3" xfId="2" applyNumberFormat="1" applyFont="1" applyBorder="1"/>
    <xf numFmtId="0" fontId="20" fillId="0" borderId="2" xfId="2" applyFont="1" applyBorder="1"/>
    <xf numFmtId="0" fontId="20" fillId="0" borderId="2" xfId="2" applyFont="1" applyBorder="1" applyAlignment="1">
      <alignment horizontal="center"/>
    </xf>
    <xf numFmtId="0" fontId="20" fillId="0" borderId="2" xfId="6" applyFont="1" applyBorder="1"/>
    <xf numFmtId="0" fontId="20" fillId="0" borderId="2" xfId="6" applyFont="1" applyBorder="1" applyAlignment="1">
      <alignment horizontal="center"/>
    </xf>
    <xf numFmtId="3" fontId="17" fillId="0" borderId="2" xfId="2" applyNumberFormat="1" applyFont="1" applyBorder="1"/>
    <xf numFmtId="0" fontId="17" fillId="0" borderId="0" xfId="2" applyFont="1" applyFill="1"/>
    <xf numFmtId="37" fontId="16" fillId="0" borderId="0" xfId="11" applyFont="1" applyAlignment="1">
      <alignment horizontal="left"/>
    </xf>
    <xf numFmtId="37" fontId="16" fillId="0" borderId="0" xfId="11" applyFont="1">
      <alignment horizontal="centerContinuous"/>
    </xf>
    <xf numFmtId="0" fontId="22" fillId="0" borderId="0" xfId="2" applyFont="1"/>
    <xf numFmtId="0" fontId="17" fillId="0" borderId="0" xfId="0" applyFont="1" applyFill="1"/>
    <xf numFmtId="0" fontId="20" fillId="0" borderId="0" xfId="0" applyFont="1" applyFill="1"/>
    <xf numFmtId="0" fontId="20" fillId="0" borderId="0" xfId="0" applyFont="1"/>
    <xf numFmtId="0" fontId="17" fillId="0" borderId="0" xfId="0" applyFont="1"/>
    <xf numFmtId="0" fontId="17" fillId="0" borderId="0" xfId="0" applyFont="1" applyAlignment="1"/>
    <xf numFmtId="0" fontId="22" fillId="0" borderId="0" xfId="2" applyFont="1" applyBorder="1"/>
    <xf numFmtId="0" fontId="17" fillId="0" borderId="1" xfId="2" applyFont="1" applyBorder="1"/>
    <xf numFmtId="1" fontId="20" fillId="0" borderId="1" xfId="2" applyNumberFormat="1" applyFont="1" applyBorder="1" applyAlignment="1">
      <alignment horizontal="center"/>
    </xf>
    <xf numFmtId="3" fontId="17" fillId="0" borderId="0" xfId="2" applyNumberFormat="1" applyFont="1" applyFill="1"/>
    <xf numFmtId="0" fontId="20" fillId="0" borderId="3" xfId="2" applyFont="1" applyBorder="1"/>
    <xf numFmtId="0" fontId="17" fillId="0" borderId="3" xfId="2" applyFont="1" applyBorder="1"/>
    <xf numFmtId="3" fontId="20" fillId="0" borderId="0" xfId="2" applyNumberFormat="1" applyFont="1" applyBorder="1"/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3" fontId="17" fillId="0" borderId="0" xfId="0" applyNumberFormat="1" applyFont="1"/>
    <xf numFmtId="0" fontId="17" fillId="0" borderId="0" xfId="0" applyFont="1" applyAlignment="1">
      <alignment horizontal="center"/>
    </xf>
    <xf numFmtId="3" fontId="17" fillId="0" borderId="0" xfId="0" applyNumberFormat="1" applyFont="1" applyFill="1"/>
    <xf numFmtId="0" fontId="20" fillId="0" borderId="3" xfId="0" applyFont="1" applyBorder="1"/>
    <xf numFmtId="0" fontId="20" fillId="0" borderId="3" xfId="0" applyFont="1" applyBorder="1" applyAlignment="1">
      <alignment horizontal="center"/>
    </xf>
    <xf numFmtId="3" fontId="20" fillId="0" borderId="3" xfId="0" applyNumberFormat="1" applyFont="1" applyBorder="1"/>
    <xf numFmtId="0" fontId="17" fillId="0" borderId="0" xfId="2" applyFont="1" applyFill="1" applyBorder="1"/>
    <xf numFmtId="38" fontId="17" fillId="0" borderId="0" xfId="2" applyNumberFormat="1" applyFont="1" applyBorder="1"/>
    <xf numFmtId="38" fontId="20" fillId="0" borderId="0" xfId="2" applyNumberFormat="1" applyFont="1" applyBorder="1" applyAlignment="1">
      <alignment horizontal="right"/>
    </xf>
    <xf numFmtId="38" fontId="22" fillId="0" borderId="0" xfId="2" applyNumberFormat="1" applyFont="1" applyBorder="1" applyAlignment="1"/>
    <xf numFmtId="3" fontId="20" fillId="0" borderId="1" xfId="13" applyNumberFormat="1" applyFont="1" applyBorder="1"/>
    <xf numFmtId="3" fontId="20" fillId="0" borderId="1" xfId="13" applyNumberFormat="1" applyFont="1" applyBorder="1" applyAlignment="1">
      <alignment horizontal="center"/>
    </xf>
    <xf numFmtId="3" fontId="20" fillId="0" borderId="1" xfId="13" applyNumberFormat="1" applyFont="1" applyBorder="1" applyAlignment="1">
      <alignment horizontal="center" wrapText="1"/>
    </xf>
    <xf numFmtId="0" fontId="20" fillId="0" borderId="1" xfId="2" applyFont="1" applyBorder="1" applyAlignment="1">
      <alignment horizontal="right"/>
    </xf>
    <xf numFmtId="3" fontId="17" fillId="0" borderId="0" xfId="13" applyNumberFormat="1" applyFont="1" applyBorder="1"/>
    <xf numFmtId="38" fontId="17" fillId="0" borderId="0" xfId="13" applyNumberFormat="1" applyFont="1" applyBorder="1"/>
    <xf numFmtId="38" fontId="17" fillId="0" borderId="1" xfId="13" applyNumberFormat="1" applyFont="1" applyBorder="1"/>
    <xf numFmtId="3" fontId="17" fillId="0" borderId="1" xfId="13" applyNumberFormat="1" applyFont="1" applyBorder="1"/>
    <xf numFmtId="3" fontId="17" fillId="0" borderId="1" xfId="2" applyNumberFormat="1" applyFont="1" applyBorder="1"/>
    <xf numFmtId="38" fontId="20" fillId="0" borderId="0" xfId="13" applyNumberFormat="1" applyFont="1" applyBorder="1"/>
    <xf numFmtId="3" fontId="20" fillId="0" borderId="0" xfId="13" applyNumberFormat="1" applyFont="1" applyBorder="1"/>
    <xf numFmtId="3" fontId="20" fillId="0" borderId="0" xfId="13" applyNumberFormat="1" applyFont="1" applyBorder="1" applyAlignment="1">
      <alignment horizontal="right"/>
    </xf>
    <xf numFmtId="3" fontId="17" fillId="0" borderId="1" xfId="13" applyNumberFormat="1" applyFont="1" applyBorder="1" applyAlignment="1">
      <alignment horizontal="right"/>
    </xf>
    <xf numFmtId="3" fontId="17" fillId="0" borderId="0" xfId="13" applyNumberFormat="1" applyFont="1" applyBorder="1" applyAlignment="1">
      <alignment horizontal="right"/>
    </xf>
    <xf numFmtId="38" fontId="22" fillId="0" borderId="0" xfId="2" applyNumberFormat="1" applyFont="1" applyBorder="1"/>
    <xf numFmtId="3" fontId="17" fillId="0" borderId="0" xfId="1" applyNumberFormat="1" applyFont="1"/>
    <xf numFmtId="3" fontId="17" fillId="0" borderId="1" xfId="1" applyNumberFormat="1" applyFont="1" applyBorder="1"/>
    <xf numFmtId="3" fontId="17" fillId="0" borderId="1" xfId="0" applyNumberFormat="1" applyFont="1" applyBorder="1"/>
    <xf numFmtId="0" fontId="17" fillId="0" borderId="3" xfId="0" applyFont="1" applyBorder="1"/>
    <xf numFmtId="3" fontId="20" fillId="0" borderId="3" xfId="1" applyNumberFormat="1" applyFont="1" applyBorder="1"/>
    <xf numFmtId="165" fontId="17" fillId="0" borderId="0" xfId="1" applyNumberFormat="1" applyFont="1"/>
    <xf numFmtId="164" fontId="17" fillId="0" borderId="0" xfId="0" applyNumberFormat="1" applyFont="1"/>
    <xf numFmtId="0" fontId="17" fillId="0" borderId="0" xfId="0" applyFont="1" applyBorder="1"/>
    <xf numFmtId="166" fontId="17" fillId="0" borderId="0" xfId="1" applyNumberFormat="1" applyFont="1"/>
    <xf numFmtId="38" fontId="20" fillId="0" borderId="0" xfId="2" applyNumberFormat="1" applyFont="1" applyBorder="1"/>
    <xf numFmtId="0" fontId="20" fillId="0" borderId="1" xfId="0" applyFont="1" applyBorder="1" applyAlignment="1">
      <alignment horizontal="center" wrapText="1"/>
    </xf>
    <xf numFmtId="0" fontId="17" fillId="0" borderId="0" xfId="0" applyFont="1" applyBorder="1" applyAlignment="1">
      <alignment horizontal="center"/>
    </xf>
    <xf numFmtId="3" fontId="17" fillId="0" borderId="0" xfId="0" applyNumberFormat="1" applyFont="1" applyBorder="1" applyAlignment="1">
      <alignment horizontal="center"/>
    </xf>
    <xf numFmtId="38" fontId="20" fillId="0" borderId="0" xfId="15" applyNumberFormat="1" applyFont="1" applyBorder="1"/>
    <xf numFmtId="3" fontId="17" fillId="0" borderId="0" xfId="15" applyNumberFormat="1" applyFont="1" applyBorder="1"/>
    <xf numFmtId="3" fontId="17" fillId="0" borderId="0" xfId="15" applyNumberFormat="1" applyFont="1" applyBorder="1" applyAlignment="1">
      <alignment horizontal="right"/>
    </xf>
    <xf numFmtId="38" fontId="17" fillId="0" borderId="0" xfId="15" applyNumberFormat="1" applyFont="1" applyBorder="1"/>
    <xf numFmtId="38" fontId="20" fillId="0" borderId="3" xfId="15" applyNumberFormat="1" applyFont="1" applyBorder="1"/>
    <xf numFmtId="3" fontId="20" fillId="0" borderId="3" xfId="15" applyNumberFormat="1" applyFont="1" applyBorder="1"/>
    <xf numFmtId="3" fontId="20" fillId="0" borderId="0" xfId="13" quotePrefix="1" applyNumberFormat="1" applyFont="1" applyBorder="1" applyAlignment="1">
      <alignment horizontal="right"/>
    </xf>
    <xf numFmtId="9" fontId="20" fillId="0" borderId="0" xfId="14" applyNumberFormat="1" applyFont="1" applyBorder="1"/>
    <xf numFmtId="3" fontId="22" fillId="0" borderId="0" xfId="15" applyNumberFormat="1" applyFont="1" applyBorder="1"/>
    <xf numFmtId="3" fontId="20" fillId="0" borderId="0" xfId="15" applyNumberFormat="1" applyFont="1" applyBorder="1" applyAlignment="1">
      <alignment horizontal="right"/>
    </xf>
    <xf numFmtId="3" fontId="20" fillId="0" borderId="0" xfId="15" applyNumberFormat="1" applyFont="1" applyBorder="1" applyAlignment="1">
      <alignment horizontal="center"/>
    </xf>
    <xf numFmtId="3" fontId="20" fillId="0" borderId="0" xfId="15" applyNumberFormat="1" applyFont="1" applyBorder="1"/>
    <xf numFmtId="38" fontId="20" fillId="0" borderId="0" xfId="15" applyNumberFormat="1" applyFont="1" applyBorder="1" applyAlignment="1">
      <alignment horizontal="right"/>
    </xf>
    <xf numFmtId="38" fontId="20" fillId="0" borderId="0" xfId="15" applyNumberFormat="1" applyFont="1" applyBorder="1" applyAlignment="1">
      <alignment horizontal="center"/>
    </xf>
    <xf numFmtId="38" fontId="23" fillId="0" borderId="0" xfId="15" applyNumberFormat="1" applyFont="1" applyBorder="1"/>
    <xf numFmtId="3" fontId="24" fillId="0" borderId="0" xfId="15" applyNumberFormat="1" applyFont="1" applyBorder="1"/>
    <xf numFmtId="3" fontId="27" fillId="0" borderId="0" xfId="16" applyNumberFormat="1" applyFont="1" applyBorder="1"/>
    <xf numFmtId="38" fontId="20" fillId="0" borderId="0" xfId="16" applyNumberFormat="1" applyFont="1" applyBorder="1"/>
    <xf numFmtId="38" fontId="17" fillId="0" borderId="0" xfId="16" applyNumberFormat="1" applyFont="1" applyBorder="1"/>
    <xf numFmtId="0" fontId="20" fillId="0" borderId="0" xfId="2" quotePrefix="1" applyFont="1" applyBorder="1" applyAlignment="1">
      <alignment horizontal="right"/>
    </xf>
    <xf numFmtId="3" fontId="22" fillId="0" borderId="0" xfId="16" applyNumberFormat="1" applyFont="1" applyBorder="1" applyAlignment="1">
      <alignment horizontal="left"/>
    </xf>
    <xf numFmtId="3" fontId="25" fillId="0" borderId="0" xfId="16" applyNumberFormat="1" applyFont="1" applyBorder="1"/>
    <xf numFmtId="3" fontId="26" fillId="0" borderId="0" xfId="16" applyNumberFormat="1" applyFont="1" applyBorder="1"/>
    <xf numFmtId="3" fontId="17" fillId="0" borderId="0" xfId="17" applyNumberFormat="1" applyFont="1" applyBorder="1"/>
    <xf numFmtId="167" fontId="20" fillId="0" borderId="0" xfId="16" applyNumberFormat="1" applyFont="1" applyBorder="1"/>
    <xf numFmtId="168" fontId="20" fillId="0" borderId="0" xfId="2" applyNumberFormat="1" applyFont="1" applyBorder="1" applyAlignment="1">
      <alignment horizontal="right"/>
    </xf>
    <xf numFmtId="167" fontId="17" fillId="0" borderId="0" xfId="16" applyNumberFormat="1" applyFont="1" applyBorder="1"/>
    <xf numFmtId="3" fontId="20" fillId="0" borderId="0" xfId="18" applyNumberFormat="1" applyFont="1" applyBorder="1"/>
    <xf numFmtId="3" fontId="20" fillId="0" borderId="0" xfId="18" applyNumberFormat="1" applyFont="1" applyBorder="1" applyAlignment="1">
      <alignment wrapText="1"/>
    </xf>
    <xf numFmtId="0" fontId="20" fillId="0" borderId="0" xfId="2" applyFont="1" applyBorder="1" applyAlignment="1">
      <alignment horizontal="center"/>
    </xf>
    <xf numFmtId="0" fontId="17" fillId="2" borderId="0" xfId="2" applyFont="1" applyFill="1" applyBorder="1"/>
    <xf numFmtId="0" fontId="17" fillId="0" borderId="0" xfId="2" applyFont="1" applyBorder="1" applyAlignment="1">
      <alignment horizontal="right"/>
    </xf>
    <xf numFmtId="0" fontId="17" fillId="2" borderId="0" xfId="2" applyFont="1" applyFill="1"/>
    <xf numFmtId="0" fontId="17" fillId="3" borderId="0" xfId="2" applyFont="1" applyFill="1"/>
    <xf numFmtId="3" fontId="17" fillId="0" borderId="0" xfId="18" applyNumberFormat="1" applyFont="1" applyBorder="1"/>
    <xf numFmtId="38" fontId="17" fillId="0" borderId="0" xfId="18" applyNumberFormat="1" applyFont="1" applyBorder="1"/>
    <xf numFmtId="38" fontId="17" fillId="0" borderId="0" xfId="17" applyNumberFormat="1" applyFont="1" applyBorder="1"/>
    <xf numFmtId="9" fontId="17" fillId="0" borderId="0" xfId="17" applyNumberFormat="1" applyFont="1" applyBorder="1"/>
    <xf numFmtId="37" fontId="17" fillId="0" borderId="0" xfId="14" applyNumberFormat="1" applyFont="1" applyBorder="1"/>
    <xf numFmtId="37" fontId="17" fillId="0" borderId="0" xfId="17" applyNumberFormat="1" applyFont="1" applyBorder="1"/>
    <xf numFmtId="38" fontId="28" fillId="0" borderId="0" xfId="18" applyNumberFormat="1" applyFont="1" applyBorder="1" applyAlignment="1">
      <alignment horizontal="left"/>
    </xf>
    <xf numFmtId="3" fontId="22" fillId="0" borderId="0" xfId="16" applyNumberFormat="1" applyFont="1" applyBorder="1"/>
    <xf numFmtId="0" fontId="17" fillId="0" borderId="0" xfId="2" quotePrefix="1" applyFont="1" applyBorder="1"/>
    <xf numFmtId="0" fontId="17" fillId="0" borderId="0" xfId="2" quotePrefix="1" applyFont="1" applyFill="1" applyBorder="1"/>
    <xf numFmtId="0" fontId="17" fillId="0" borderId="0" xfId="2" applyFont="1" applyBorder="1" applyAlignment="1">
      <alignment horizontal="left"/>
    </xf>
    <xf numFmtId="3" fontId="17" fillId="0" borderId="0" xfId="0" applyNumberFormat="1" applyFont="1" applyBorder="1"/>
    <xf numFmtId="0" fontId="17" fillId="0" borderId="3" xfId="0" applyFont="1" applyBorder="1" applyAlignment="1">
      <alignment horizontal="center"/>
    </xf>
    <xf numFmtId="3" fontId="22" fillId="0" borderId="0" xfId="16" applyNumberFormat="1" applyFont="1" applyFill="1" applyBorder="1" applyAlignment="1">
      <alignment horizontal="left"/>
    </xf>
    <xf numFmtId="3" fontId="26" fillId="0" borderId="0" xfId="16" applyNumberFormat="1" applyFont="1" applyFill="1" applyBorder="1"/>
    <xf numFmtId="3" fontId="22" fillId="0" borderId="0" xfId="16" applyNumberFormat="1" applyFont="1" applyFill="1" applyBorder="1"/>
    <xf numFmtId="0" fontId="22" fillId="0" borderId="0" xfId="2" applyFont="1" applyFill="1"/>
    <xf numFmtId="0" fontId="22" fillId="0" borderId="0" xfId="2" applyFont="1" applyFill="1" applyBorder="1"/>
    <xf numFmtId="0" fontId="17" fillId="0" borderId="1" xfId="2" applyFont="1" applyFill="1" applyBorder="1"/>
    <xf numFmtId="1" fontId="20" fillId="0" borderId="1" xfId="2" applyNumberFormat="1" applyFont="1" applyFill="1" applyBorder="1" applyAlignment="1">
      <alignment horizontal="center"/>
    </xf>
    <xf numFmtId="0" fontId="17" fillId="0" borderId="0" xfId="0" applyFont="1" applyFill="1" applyAlignment="1"/>
    <xf numFmtId="0" fontId="20" fillId="0" borderId="3" xfId="2" applyFont="1" applyFill="1" applyBorder="1"/>
    <xf numFmtId="0" fontId="17" fillId="0" borderId="3" xfId="2" applyFont="1" applyFill="1" applyBorder="1"/>
    <xf numFmtId="3" fontId="20" fillId="0" borderId="3" xfId="2" applyNumberFormat="1" applyFont="1" applyFill="1" applyBorder="1"/>
    <xf numFmtId="0" fontId="20" fillId="0" borderId="0" xfId="0" applyFont="1" applyBorder="1"/>
    <xf numFmtId="3" fontId="20" fillId="0" borderId="0" xfId="1" applyNumberFormat="1" applyFont="1" applyBorder="1"/>
    <xf numFmtId="37" fontId="16" fillId="0" borderId="0" xfId="3" applyFont="1" applyFill="1">
      <alignment horizontal="centerContinuous"/>
    </xf>
    <xf numFmtId="3" fontId="18" fillId="0" borderId="0" xfId="0" applyNumberFormat="1" applyFont="1" applyFill="1" applyAlignment="1">
      <alignment horizontal="centerContinuous"/>
    </xf>
    <xf numFmtId="0" fontId="30" fillId="0" borderId="0" xfId="0" applyFont="1" applyFill="1"/>
    <xf numFmtId="3" fontId="30" fillId="0" borderId="0" xfId="0" applyNumberFormat="1" applyFont="1" applyFill="1"/>
    <xf numFmtId="0" fontId="30" fillId="0" borderId="0" xfId="0" applyFont="1" applyFill="1" applyAlignment="1">
      <alignment horizontal="center"/>
    </xf>
    <xf numFmtId="37" fontId="16" fillId="0" borderId="0" xfId="4" applyFont="1" applyFill="1">
      <alignment horizontal="centerContinuous"/>
    </xf>
    <xf numFmtId="0" fontId="19" fillId="0" borderId="0" xfId="0" applyFont="1" applyFill="1" applyAlignment="1">
      <alignment horizontal="centerContinuous"/>
    </xf>
    <xf numFmtId="0" fontId="19" fillId="0" borderId="0" xfId="0" applyFont="1" applyFill="1" applyAlignment="1">
      <alignment horizontal="center"/>
    </xf>
    <xf numFmtId="0" fontId="19" fillId="0" borderId="0" xfId="5" applyFont="1" applyFill="1" applyAlignment="1">
      <alignment horizontal="center"/>
    </xf>
    <xf numFmtId="0" fontId="19" fillId="0" borderId="0" xfId="5" applyFont="1" applyFill="1"/>
    <xf numFmtId="1" fontId="19" fillId="0" borderId="0" xfId="0" quotePrefix="1" applyNumberFormat="1" applyFont="1" applyFill="1" applyAlignment="1">
      <alignment horizontal="right"/>
    </xf>
    <xf numFmtId="3" fontId="18" fillId="0" borderId="0" xfId="0" applyNumberFormat="1" applyFont="1" applyFill="1" applyAlignment="1">
      <alignment horizontal="center"/>
    </xf>
    <xf numFmtId="0" fontId="18" fillId="0" borderId="0" xfId="0" applyFont="1" applyFill="1"/>
    <xf numFmtId="3" fontId="18" fillId="0" borderId="0" xfId="0" applyNumberFormat="1" applyFont="1" applyFill="1"/>
    <xf numFmtId="0" fontId="20" fillId="0" borderId="0" xfId="5" applyFont="1" applyFill="1" applyAlignment="1">
      <alignment horizontal="center"/>
    </xf>
    <xf numFmtId="0" fontId="20" fillId="0" borderId="0" xfId="5" applyFont="1" applyFill="1"/>
    <xf numFmtId="1" fontId="20" fillId="0" borderId="0" xfId="0" quotePrefix="1" applyNumberFormat="1" applyFont="1" applyFill="1" applyAlignment="1">
      <alignment horizontal="right"/>
    </xf>
    <xf numFmtId="3" fontId="30" fillId="0" borderId="0" xfId="0" applyNumberFormat="1" applyFont="1" applyFill="1" applyAlignment="1">
      <alignment horizontal="center"/>
    </xf>
    <xf numFmtId="3" fontId="17" fillId="0" borderId="0" xfId="0" applyNumberFormat="1" applyFont="1" applyFill="1" applyAlignment="1">
      <alignment horizontal="center"/>
    </xf>
    <xf numFmtId="3" fontId="17" fillId="0" borderId="0" xfId="0" applyNumberFormat="1" applyFont="1" applyFill="1" applyBorder="1"/>
    <xf numFmtId="3" fontId="17" fillId="0" borderId="0" xfId="0" quotePrefix="1" applyNumberFormat="1" applyFont="1" applyFill="1" applyBorder="1" applyAlignment="1">
      <alignment horizontal="right"/>
    </xf>
    <xf numFmtId="0" fontId="30" fillId="0" borderId="0" xfId="0" applyFont="1" applyFill="1" applyBorder="1" applyAlignment="1">
      <alignment horizontal="center"/>
    </xf>
    <xf numFmtId="0" fontId="20" fillId="0" borderId="3" xfId="6" applyFont="1" applyFill="1" applyBorder="1"/>
    <xf numFmtId="0" fontId="30" fillId="0" borderId="3" xfId="0" applyFont="1" applyFill="1" applyBorder="1" applyAlignment="1">
      <alignment horizontal="center"/>
    </xf>
    <xf numFmtId="3" fontId="17" fillId="0" borderId="3" xfId="0" applyNumberFormat="1" applyFont="1" applyFill="1" applyBorder="1"/>
    <xf numFmtId="0" fontId="20" fillId="0" borderId="0" xfId="6" applyFont="1" applyFill="1" applyBorder="1"/>
    <xf numFmtId="0" fontId="20" fillId="0" borderId="0" xfId="6" applyFont="1" applyFill="1"/>
    <xf numFmtId="0" fontId="20" fillId="0" borderId="4" xfId="6" applyFont="1" applyFill="1" applyBorder="1"/>
    <xf numFmtId="0" fontId="30" fillId="0" borderId="4" xfId="0" applyFont="1" applyFill="1" applyBorder="1" applyAlignment="1">
      <alignment horizontal="center"/>
    </xf>
    <xf numFmtId="3" fontId="20" fillId="0" borderId="4" xfId="0" applyNumberFormat="1" applyFont="1" applyFill="1" applyBorder="1"/>
    <xf numFmtId="3" fontId="17" fillId="0" borderId="4" xfId="0" applyNumberFormat="1" applyFont="1" applyFill="1" applyBorder="1"/>
    <xf numFmtId="3" fontId="17" fillId="0" borderId="0" xfId="0" quotePrefix="1" applyNumberFormat="1" applyFont="1" applyFill="1" applyAlignment="1">
      <alignment horizontal="right"/>
    </xf>
    <xf numFmtId="0" fontId="20" fillId="0" borderId="3" xfId="0" applyFont="1" applyFill="1" applyBorder="1"/>
    <xf numFmtId="3" fontId="20" fillId="0" borderId="0" xfId="0" applyNumberFormat="1" applyFont="1" applyFill="1" applyBorder="1"/>
    <xf numFmtId="0" fontId="20" fillId="0" borderId="2" xfId="5" applyFont="1" applyFill="1" applyBorder="1"/>
    <xf numFmtId="0" fontId="30" fillId="0" borderId="2" xfId="0" applyFont="1" applyFill="1" applyBorder="1" applyAlignment="1">
      <alignment horizontal="center"/>
    </xf>
    <xf numFmtId="3" fontId="20" fillId="0" borderId="2" xfId="0" applyNumberFormat="1" applyFont="1" applyFill="1" applyBorder="1"/>
    <xf numFmtId="3" fontId="17" fillId="0" borderId="2" xfId="0" applyNumberFormat="1" applyFont="1" applyFill="1" applyBorder="1"/>
    <xf numFmtId="0" fontId="30" fillId="0" borderId="0" xfId="0" applyFont="1" applyFill="1" applyAlignment="1">
      <alignment vertical="center"/>
    </xf>
    <xf numFmtId="0" fontId="30" fillId="0" borderId="0" xfId="0" applyFont="1" applyFill="1" applyAlignment="1">
      <alignment horizontal="center" vertical="center"/>
    </xf>
    <xf numFmtId="0" fontId="17" fillId="0" borderId="0" xfId="5" applyFont="1" applyFill="1" applyBorder="1"/>
    <xf numFmtId="0" fontId="20" fillId="0" borderId="0" xfId="5" applyFont="1" applyFill="1" applyBorder="1"/>
    <xf numFmtId="0" fontId="17" fillId="0" borderId="0" xfId="0" applyFont="1" applyFill="1" applyBorder="1"/>
    <xf numFmtId="0" fontId="20" fillId="0" borderId="5" xfId="0" applyFont="1" applyFill="1" applyBorder="1"/>
    <xf numFmtId="0" fontId="30" fillId="0" borderId="5" xfId="0" applyFont="1" applyFill="1" applyBorder="1" applyAlignment="1">
      <alignment horizontal="center"/>
    </xf>
    <xf numFmtId="3" fontId="17" fillId="0" borderId="5" xfId="0" applyNumberFormat="1" applyFont="1" applyFill="1" applyBorder="1"/>
    <xf numFmtId="0" fontId="20" fillId="0" borderId="0" xfId="0" applyFont="1" applyFill="1" applyBorder="1"/>
    <xf numFmtId="0" fontId="17" fillId="0" borderId="0" xfId="0" applyFont="1" applyFill="1" applyAlignment="1">
      <alignment horizontal="center"/>
    </xf>
    <xf numFmtId="0" fontId="20" fillId="0" borderId="4" xfId="6" applyFont="1" applyFill="1" applyBorder="1" applyAlignment="1">
      <alignment horizontal="center"/>
    </xf>
    <xf numFmtId="0" fontId="20" fillId="0" borderId="2" xfId="5" applyFont="1" applyFill="1" applyBorder="1" applyAlignment="1">
      <alignment horizontal="center"/>
    </xf>
    <xf numFmtId="3" fontId="30" fillId="0" borderId="2" xfId="0" applyNumberFormat="1" applyFont="1" applyFill="1" applyBorder="1"/>
    <xf numFmtId="0" fontId="30" fillId="0" borderId="1" xfId="0" applyFont="1" applyFill="1" applyBorder="1"/>
    <xf numFmtId="0" fontId="30" fillId="0" borderId="0" xfId="0" applyFont="1" applyFill="1" applyBorder="1"/>
    <xf numFmtId="3" fontId="30" fillId="0" borderId="0" xfId="0" applyNumberFormat="1" applyFont="1" applyFill="1" applyBorder="1"/>
    <xf numFmtId="3" fontId="17" fillId="0" borderId="0" xfId="0" applyNumberFormat="1" applyFont="1" applyFill="1" applyBorder="1" applyAlignment="1">
      <alignment horizontal="center"/>
    </xf>
    <xf numFmtId="3" fontId="30" fillId="0" borderId="0" xfId="0" applyNumberFormat="1" applyFont="1" applyFill="1" applyBorder="1" applyAlignment="1">
      <alignment horizontal="center"/>
    </xf>
    <xf numFmtId="3" fontId="23" fillId="0" borderId="0" xfId="0" quotePrefix="1" applyNumberFormat="1" applyFont="1" applyFill="1" applyAlignment="1">
      <alignment horizontal="right"/>
    </xf>
    <xf numFmtId="0" fontId="12" fillId="0" borderId="0" xfId="0" applyFont="1"/>
    <xf numFmtId="3" fontId="6" fillId="0" borderId="0" xfId="0" applyNumberFormat="1" applyFont="1" applyBorder="1"/>
    <xf numFmtId="0" fontId="6" fillId="0" borderId="0" xfId="5" applyFont="1" applyBorder="1"/>
    <xf numFmtId="0" fontId="12" fillId="0" borderId="0" xfId="5" applyFont="1" applyBorder="1"/>
    <xf numFmtId="0" fontId="6" fillId="0" borderId="0" xfId="0" applyFont="1" applyBorder="1"/>
    <xf numFmtId="0" fontId="12" fillId="0" borderId="0" xfId="0" applyFont="1" applyBorder="1"/>
    <xf numFmtId="0" fontId="0" fillId="0" borderId="0" xfId="0" applyBorder="1" applyAlignment="1">
      <alignment horizontal="center"/>
    </xf>
    <xf numFmtId="3" fontId="6" fillId="0" borderId="0" xfId="0" quotePrefix="1" applyNumberFormat="1" applyFont="1" applyBorder="1" applyAlignment="1">
      <alignment horizontal="right"/>
    </xf>
    <xf numFmtId="3" fontId="12" fillId="0" borderId="0" xfId="0" applyNumberFormat="1" applyFont="1" applyBorder="1"/>
    <xf numFmtId="0" fontId="14" fillId="0" borderId="0" xfId="0" applyFont="1" applyBorder="1" applyAlignment="1">
      <alignment horizontal="center"/>
    </xf>
    <xf numFmtId="0" fontId="17" fillId="0" borderId="1" xfId="0" applyFont="1" applyFill="1" applyBorder="1"/>
    <xf numFmtId="0" fontId="30" fillId="0" borderId="1" xfId="0" applyFont="1" applyFill="1" applyBorder="1" applyAlignment="1">
      <alignment horizontal="center"/>
    </xf>
    <xf numFmtId="3" fontId="17" fillId="0" borderId="1" xfId="0" applyNumberFormat="1" applyFont="1" applyFill="1" applyBorder="1"/>
    <xf numFmtId="0" fontId="20" fillId="0" borderId="5" xfId="5" applyFont="1" applyFill="1" applyBorder="1"/>
    <xf numFmtId="0" fontId="17" fillId="0" borderId="5" xfId="0" applyFont="1" applyFill="1" applyBorder="1"/>
    <xf numFmtId="3" fontId="17" fillId="0" borderId="3" xfId="0" applyNumberFormat="1" applyFont="1" applyBorder="1" applyAlignment="1">
      <alignment horizontal="right"/>
    </xf>
    <xf numFmtId="0" fontId="31" fillId="0" borderId="0" xfId="0" applyFont="1" applyFill="1" applyBorder="1" applyAlignment="1">
      <alignment horizontal="center"/>
    </xf>
    <xf numFmtId="37" fontId="16" fillId="0" borderId="0" xfId="11" applyFont="1" applyAlignment="1">
      <alignment horizontal="center"/>
    </xf>
    <xf numFmtId="0" fontId="20" fillId="0" borderId="0" xfId="2" applyFont="1" applyBorder="1" applyAlignment="1">
      <alignment horizontal="center"/>
    </xf>
    <xf numFmtId="0" fontId="30" fillId="0" borderId="0" xfId="0" applyFont="1"/>
    <xf numFmtId="0" fontId="30" fillId="0" borderId="0" xfId="0" quotePrefix="1" applyFont="1"/>
    <xf numFmtId="0" fontId="33" fillId="0" borderId="0" xfId="5" applyFont="1" applyFill="1"/>
    <xf numFmtId="3" fontId="32" fillId="0" borderId="0" xfId="0" applyNumberFormat="1" applyFont="1" applyFill="1"/>
    <xf numFmtId="3" fontId="30" fillId="0" borderId="0" xfId="0" quotePrefix="1" applyNumberFormat="1" applyFont="1" applyFill="1"/>
    <xf numFmtId="3" fontId="34" fillId="0" borderId="0" xfId="0" applyNumberFormat="1" applyFont="1" applyFill="1"/>
    <xf numFmtId="0" fontId="17" fillId="0" borderId="0" xfId="5" applyFont="1" applyFill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/>
    </xf>
    <xf numFmtId="37" fontId="19" fillId="0" borderId="0" xfId="4" applyFont="1" applyAlignment="1">
      <alignment horizontal="center"/>
    </xf>
    <xf numFmtId="0" fontId="16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2" applyFont="1" applyAlignment="1">
      <alignment horizontal="center" vertical="center"/>
    </xf>
    <xf numFmtId="0" fontId="17" fillId="0" borderId="0" xfId="2" applyFont="1" applyAlignment="1">
      <alignment vertical="top" wrapText="1"/>
    </xf>
    <xf numFmtId="0" fontId="0" fillId="0" borderId="0" xfId="0" applyAlignment="1">
      <alignment vertical="top" wrapText="1"/>
    </xf>
    <xf numFmtId="4" fontId="16" fillId="0" borderId="0" xfId="0" applyNumberFormat="1" applyFont="1" applyFill="1" applyAlignment="1">
      <alignment horizontal="center"/>
    </xf>
    <xf numFmtId="4" fontId="0" fillId="0" borderId="0" xfId="0" applyNumberFormat="1" applyAlignment="1"/>
    <xf numFmtId="37" fontId="16" fillId="0" borderId="0" xfId="11" applyFont="1" applyAlignment="1">
      <alignment horizontal="center"/>
    </xf>
    <xf numFmtId="37" fontId="21" fillId="0" borderId="0" xfId="12" applyFont="1" applyAlignment="1">
      <alignment horizontal="center"/>
    </xf>
    <xf numFmtId="0" fontId="20" fillId="0" borderId="0" xfId="2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33" fillId="0" borderId="0" xfId="2" quotePrefix="1" applyFont="1"/>
    <xf numFmtId="3" fontId="20" fillId="0" borderId="0" xfId="0" applyNumberFormat="1" applyFont="1" applyBorder="1"/>
    <xf numFmtId="0" fontId="17" fillId="0" borderId="0" xfId="5" applyFont="1" applyFill="1"/>
    <xf numFmtId="0" fontId="25" fillId="0" borderId="0" xfId="2" applyFont="1"/>
    <xf numFmtId="0" fontId="24" fillId="0" borderId="0" xfId="2" applyFont="1" applyBorder="1"/>
    <xf numFmtId="3" fontId="24" fillId="0" borderId="0" xfId="0" applyNumberFormat="1" applyFont="1" applyBorder="1"/>
    <xf numFmtId="3" fontId="24" fillId="0" borderId="0" xfId="2" applyNumberFormat="1" applyFont="1" applyBorder="1"/>
    <xf numFmtId="0" fontId="35" fillId="0" borderId="0" xfId="2" quotePrefix="1" applyFont="1"/>
    <xf numFmtId="0" fontId="24" fillId="0" borderId="0" xfId="2" applyFont="1"/>
    <xf numFmtId="0" fontId="24" fillId="0" borderId="0" xfId="2" applyFont="1" applyBorder="1" applyAlignment="1">
      <alignment horizontal="center"/>
    </xf>
    <xf numFmtId="3" fontId="24" fillId="0" borderId="0" xfId="2" applyNumberFormat="1" applyFont="1"/>
  </cellXfs>
  <cellStyles count="20">
    <cellStyle name="Dato" xfId="7" xr:uid="{00000000-0005-0000-0000-000000000000}"/>
    <cellStyle name="Komma" xfId="1" builtinId="3"/>
    <cellStyle name="Konto" xfId="8" xr:uid="{00000000-0005-0000-0000-000002000000}"/>
    <cellStyle name="Navn" xfId="3" xr:uid="{00000000-0005-0000-0000-000003000000}"/>
    <cellStyle name="Navn 2" xfId="11" xr:uid="{00000000-0005-0000-0000-000004000000}"/>
    <cellStyle name="Normal" xfId="0" builtinId="0"/>
    <cellStyle name="Normal 2" xfId="2" xr:uid="{00000000-0005-0000-0000-000006000000}"/>
    <cellStyle name="Normal 3" xfId="10" xr:uid="{00000000-0005-0000-0000-000007000000}"/>
    <cellStyle name="Normal 4" xfId="19" xr:uid="{00000000-0005-0000-0000-000008000000}"/>
    <cellStyle name="Normal_20 2" xfId="17" xr:uid="{00000000-0005-0000-0000-000009000000}"/>
    <cellStyle name="Normal_21 2" xfId="16" xr:uid="{00000000-0005-0000-0000-00000A000000}"/>
    <cellStyle name="Normal_21a 2" xfId="18" xr:uid="{00000000-0005-0000-0000-00000B000000}"/>
    <cellStyle name="Normal_22 2" xfId="15" xr:uid="{00000000-0005-0000-0000-00000C000000}"/>
    <cellStyle name="Normal_23 2" xfId="13" xr:uid="{00000000-0005-0000-0000-00000D000000}"/>
    <cellStyle name="Overskrift" xfId="5" xr:uid="{00000000-0005-0000-0000-00000E000000}"/>
    <cellStyle name="Prosent 2" xfId="14" xr:uid="{00000000-0005-0000-0000-00000F000000}"/>
    <cellStyle name="Rapport" xfId="4" xr:uid="{00000000-0005-0000-0000-000010000000}"/>
    <cellStyle name="Rapport 2" xfId="12" xr:uid="{00000000-0005-0000-0000-000011000000}"/>
    <cellStyle name="Sum" xfId="6" xr:uid="{00000000-0005-0000-0000-000012000000}"/>
    <cellStyle name="Tall" xfId="9" xr:uid="{00000000-0005-0000-0000-00001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126999</xdr:colOff>
      <xdr:row>4</xdr:row>
      <xdr:rowOff>38100</xdr:rowOff>
    </xdr:from>
    <xdr:to>
      <xdr:col>11</xdr:col>
      <xdr:colOff>76199</xdr:colOff>
      <xdr:row>36</xdr:row>
      <xdr:rowOff>114300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7099" y="762000"/>
          <a:ext cx="7950200" cy="5867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VEILEDNING TIL ÅRSREGNSKAP FOR IDRETTSLAG</a:t>
          </a:r>
        </a:p>
        <a:p>
          <a:endParaRPr lang="nb-NO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Idrettslaget skal avlegge et årsregnskap som består av resultat, balanse og noter. Dersom idrettslaget er delt inn i flere grupper/avdelinger, skal årsregnskapet også</a:t>
          </a:r>
          <a:r>
            <a:rPr lang="nb-NO"/>
            <a:t> </a:t>
          </a: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vise de enkelte gruppers regnskapsforhold. Dette kan gjøres i form av et vedlegg</a:t>
          </a:r>
          <a:r>
            <a:rPr lang="nb-NO"/>
            <a:t> </a:t>
          </a: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til årsregnskapet, evnt som en ekstra note i noteoppsettet.</a:t>
          </a:r>
          <a:r>
            <a:rPr lang="nb-NO"/>
            <a:t> Det er også mulig å innarbeide dette i notene</a:t>
          </a:r>
          <a:r>
            <a:rPr lang="nb-NO" baseline="0"/>
            <a:t> knyttet til inntekter og kostnader</a:t>
          </a:r>
          <a:endParaRPr lang="nb-NO"/>
        </a:p>
        <a:p>
          <a:pPr marL="171450" indent="-171450">
            <a:buFont typeface="Arial" panose="020B0604020202020204" pitchFamily="34" charset="0"/>
            <a:buChar char="•"/>
          </a:pPr>
          <a:endParaRPr lang="nb-NO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Dette er mal</a:t>
          </a:r>
          <a:r>
            <a:rPr lang="nb-NO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til et funksjonsinndelt regnskap, alternativ til et mer tradisjonelt artsinndelt regnskap.</a:t>
          </a:r>
        </a:p>
        <a:p>
          <a:pPr marL="171450" indent="-171450">
            <a:buFont typeface="Arial" panose="020B0604020202020204" pitchFamily="34" charset="0"/>
            <a:buChar char="•"/>
          </a:pP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Hvis det ikke er aktivert anleggsmidler</a:t>
          </a:r>
          <a:r>
            <a:rPr lang="nb-NO"/>
            <a:t> </a:t>
          </a: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så vil det ikke finne sted noen avskrivninger, og denne linjen kan fjernes. </a:t>
          </a:r>
          <a:r>
            <a:rPr lang="nb-NO"/>
            <a:t> 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nb-NO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Malen for balansen inneholder en del linjer som kanskje ikke er aktuelle for deres IL,</a:t>
          </a:r>
          <a:r>
            <a:rPr lang="nb-NO"/>
            <a:t> </a:t>
          </a: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 så fall fjernes disse. Dette gjelder i første rekke anleggsmidler, egenkapital med selvpålagte</a:t>
          </a:r>
          <a:r>
            <a:rPr lang="nb-NO"/>
            <a:t> </a:t>
          </a: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restriksjoner, langsiktig gjeld og offentlige avgifter.</a:t>
          </a:r>
          <a:r>
            <a:rPr lang="nb-NO"/>
            <a:t> 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nb-NO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Noteoppsettet inneholder noter som dekker alle regnskaps- og balanselinjer i malen.</a:t>
          </a:r>
          <a:r>
            <a:rPr lang="nb-NO"/>
            <a:t> Dette</a:t>
          </a:r>
          <a:r>
            <a:rPr lang="nb-NO" baseline="0"/>
            <a:t> innebærer at noteoppsettet i malen er mer utfyllende enn minimumskravet i RRB.</a:t>
          </a:r>
          <a:endParaRPr lang="nb-NO"/>
        </a:p>
        <a:p>
          <a:pPr marL="171450" indent="-171450">
            <a:buFont typeface="Arial" panose="020B0604020202020204" pitchFamily="34" charset="0"/>
            <a:buChar char="•"/>
          </a:pPr>
          <a:endParaRPr lang="nb-NO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Prinsippnoten skal stå, men hvis det er informasjon som er irrelevant for IL, så fjernes dette.</a:t>
          </a:r>
          <a:r>
            <a:rPr lang="nb-NO"/>
            <a:t> </a:t>
          </a:r>
          <a:endParaRPr lang="nb-NO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endParaRPr lang="nb-NO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Noter som tilhører linjer fra resultat eller balanse som er fjernet, skal også fjernes.</a:t>
          </a:r>
          <a:r>
            <a:rPr lang="nb-NO"/>
            <a:t> 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nb-NO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Linjene under hver enkelt note er ekesempellinjer. De er som oftest gode forslag til</a:t>
          </a:r>
          <a:r>
            <a:rPr lang="nb-NO"/>
            <a:t> </a:t>
          </a: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hva idrettslaget bør presentere i sine noter, men kan også endres eller fjernes hvis ikke </a:t>
          </a:r>
          <a:r>
            <a:rPr lang="nb-NO"/>
            <a:t> </a:t>
          </a: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relevant.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nb-NO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171450" indent="-171450">
            <a:buFont typeface="Arial" panose="020B0604020202020204" pitchFamily="34" charset="0"/>
            <a:buChar char="•"/>
          </a:pP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Hvis idrettslaget mener at det bør presenteres ytterligere noter eller noteinformasjon</a:t>
          </a:r>
          <a:r>
            <a:rPr lang="nb-NO"/>
            <a:t> </a:t>
          </a: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så står de fritt til å gjøre dette. Da utarbeides det ytterligere noter og lages eventuelt </a:t>
          </a:r>
          <a:r>
            <a:rPr lang="nb-NO"/>
            <a:t> </a:t>
          </a:r>
          <a:r>
            <a:rPr lang="nb-NO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henvisning til linjer i resultatregnskapet eller balansen.</a:t>
          </a:r>
          <a:r>
            <a:rPr lang="nb-NO"/>
            <a:t> 	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nb-NO" sz="1100"/>
        </a:p>
        <a:p>
          <a:pPr marL="171450" indent="-171450">
            <a:buFont typeface="Arial" panose="020B0604020202020204" pitchFamily="34" charset="0"/>
            <a:buChar char="•"/>
          </a:pPr>
          <a:r>
            <a:rPr lang="nb-NO" sz="1100"/>
            <a:t>Malen er utarbeidet</a:t>
          </a:r>
          <a:r>
            <a:rPr lang="nb-NO" sz="1100" baseline="0"/>
            <a:t> med bakgrunn i </a:t>
          </a:r>
          <a:r>
            <a:rPr lang="nb-NO" i="1"/>
            <a:t>God regnskapsskikk for ideelle organisasjoner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nb-NO" sz="1100" i="1"/>
        </a:p>
        <a:p>
          <a:pPr marL="171450" indent="-171450">
            <a:buFont typeface="Arial" panose="020B0604020202020204" pitchFamily="34" charset="0"/>
            <a:buChar char="•"/>
          </a:pPr>
          <a:r>
            <a:rPr lang="nb-NO" sz="1100" i="0"/>
            <a:t>NB:</a:t>
          </a:r>
          <a:r>
            <a:rPr lang="nb-NO" sz="1100" i="0" baseline="0"/>
            <a:t> </a:t>
          </a:r>
          <a:r>
            <a:rPr lang="nb-NO"/>
            <a:t>Det er vanskelig å lage en standard oppstillingsplan for kostnader i et aktivitetsbasert regnskap. Presentasjonen vil i stor grad avhenge av hvilke aktiviteter organisasjonen har. Malen</a:t>
          </a:r>
          <a:r>
            <a:rPr lang="nb-NO" baseline="0"/>
            <a:t> må altså tilpasses den enkelte og deres aktiviteter</a:t>
          </a:r>
        </a:p>
        <a:p>
          <a:pPr marL="171450" indent="-171450">
            <a:buFont typeface="Arial" panose="020B0604020202020204" pitchFamily="34" charset="0"/>
            <a:buChar char="•"/>
          </a:pPr>
          <a:endParaRPr lang="nb-NO" sz="1100" i="0" baseline="0"/>
        </a:p>
        <a:p>
          <a:pPr marL="171450" indent="-171450">
            <a:buFont typeface="Arial" panose="020B0604020202020204" pitchFamily="34" charset="0"/>
            <a:buChar char="•"/>
          </a:pPr>
          <a:r>
            <a:rPr lang="nb-NO" sz="1100" i="0" baseline="0"/>
            <a:t>I denne malen har vi valgt et enkelt regnskapsoppsett og et mer omfattende/informativt noteoppsett, det er fullt mulig å gjøre det "motsatt".</a:t>
          </a:r>
          <a:endParaRPr lang="nb-NO" sz="1100" i="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7</xdr:col>
          <xdr:colOff>571500</xdr:colOff>
          <xdr:row>40</xdr:row>
          <xdr:rowOff>165100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1F5BAFB-65F0-43F1-A8FF-D360B852F6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65.128\Documents%20and%20Settings\us-weno\Local%20Settings\Temporary%20Internet%20Files\Content.Outlook\SWUTQ8JQ\Notearbeid-Norges_Bokseforbund_-_&#197;rsoppgj&#248;rspakke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side"/>
      <sheetName val="Resultat"/>
      <sheetName val="Råbalanse regnskap"/>
      <sheetName val="Balanse"/>
      <sheetName val="Råbalanse balanse"/>
      <sheetName val="Noter"/>
      <sheetName val="Prosjektregnskap"/>
    </sheetNames>
    <sheetDataSet>
      <sheetData sheetId="0" refreshError="1"/>
      <sheetData sheetId="1"/>
      <sheetData sheetId="2">
        <row r="8">
          <cell r="D8">
            <v>-245122.14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8:B24"/>
  <sheetViews>
    <sheetView showGridLines="0" topLeftCell="A18" workbookViewId="0">
      <selection activeCell="H51" sqref="H51"/>
    </sheetView>
  </sheetViews>
  <sheetFormatPr baseColWidth="10" defaultColWidth="11.453125" defaultRowHeight="14.5" x14ac:dyDescent="0.35"/>
  <cols>
    <col min="1" max="16384" width="11.453125" style="224"/>
  </cols>
  <sheetData>
    <row r="18" spans="2:2" x14ac:dyDescent="0.35">
      <c r="B18" s="225"/>
    </row>
    <row r="20" spans="2:2" x14ac:dyDescent="0.35">
      <c r="B20" s="225"/>
    </row>
    <row r="21" spans="2:2" x14ac:dyDescent="0.35">
      <c r="B21" s="225"/>
    </row>
    <row r="24" spans="2:2" x14ac:dyDescent="0.35">
      <c r="B24" s="225"/>
    </row>
  </sheetData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Grensesnittobjekt for pakkeverktøy" dvAspect="DVASPECT_ICON" shapeId="1025" r:id="rId4">
          <objectPr defaultSize="0" r:id="rId5">
            <anchor moveWithCells="1">
              <from>
                <xdr:col>1</xdr:col>
                <xdr:colOff>0</xdr:colOff>
                <xdr:row>38</xdr:row>
                <xdr:rowOff>0</xdr:rowOff>
              </from>
              <to>
                <xdr:col>7</xdr:col>
                <xdr:colOff>571500</xdr:colOff>
                <xdr:row>40</xdr:row>
                <xdr:rowOff>165100</xdr:rowOff>
              </to>
            </anchor>
          </objectPr>
        </oleObject>
      </mc:Choice>
      <mc:Fallback>
        <oleObject progId="Grensesnittobjekt for pakkeverktøy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7:H30"/>
  <sheetViews>
    <sheetView showGridLines="0" topLeftCell="A18" workbookViewId="0">
      <selection activeCell="B23" sqref="B23"/>
    </sheetView>
  </sheetViews>
  <sheetFormatPr baseColWidth="10" defaultColWidth="9.1796875" defaultRowHeight="14" x14ac:dyDescent="0.3"/>
  <cols>
    <col min="1" max="1" width="13.1796875" style="1" customWidth="1"/>
    <col min="2" max="16384" width="9.1796875" style="1"/>
  </cols>
  <sheetData>
    <row r="7" spans="2:8" x14ac:dyDescent="0.3">
      <c r="B7" s="2"/>
      <c r="C7" s="2"/>
      <c r="D7" s="2"/>
      <c r="E7" s="2"/>
      <c r="F7" s="2"/>
      <c r="G7" s="2"/>
      <c r="H7" s="2"/>
    </row>
    <row r="8" spans="2:8" x14ac:dyDescent="0.3">
      <c r="B8" s="2"/>
      <c r="C8" s="2"/>
      <c r="D8" s="2"/>
      <c r="E8" s="2"/>
      <c r="F8" s="2"/>
      <c r="G8" s="2"/>
      <c r="H8" s="2"/>
    </row>
    <row r="9" spans="2:8" x14ac:dyDescent="0.3">
      <c r="B9" s="2"/>
      <c r="C9" s="2"/>
      <c r="D9" s="2"/>
      <c r="E9" s="2"/>
      <c r="F9" s="2"/>
      <c r="G9" s="2"/>
      <c r="H9" s="2"/>
    </row>
    <row r="10" spans="2:8" ht="60" x14ac:dyDescent="1.1499999999999999">
      <c r="B10" s="231" t="s">
        <v>16</v>
      </c>
      <c r="C10" s="231"/>
      <c r="D10" s="231"/>
      <c r="E10" s="231"/>
      <c r="F10" s="231"/>
      <c r="G10" s="231"/>
      <c r="H10" s="231"/>
    </row>
    <row r="11" spans="2:8" x14ac:dyDescent="0.3">
      <c r="B11" s="2"/>
      <c r="C11" s="2"/>
      <c r="D11" s="2"/>
      <c r="E11" s="2"/>
      <c r="F11" s="2"/>
      <c r="G11" s="2"/>
      <c r="H11" s="2"/>
    </row>
    <row r="12" spans="2:8" x14ac:dyDescent="0.3">
      <c r="B12" s="232" t="s">
        <v>141</v>
      </c>
      <c r="C12" s="232"/>
      <c r="D12" s="232"/>
      <c r="E12" s="232"/>
      <c r="F12" s="232"/>
      <c r="G12" s="232"/>
      <c r="H12" s="232"/>
    </row>
    <row r="13" spans="2:8" x14ac:dyDescent="0.3">
      <c r="B13" s="232"/>
      <c r="C13" s="232"/>
      <c r="D13" s="232"/>
      <c r="E13" s="232"/>
      <c r="F13" s="232"/>
      <c r="G13" s="232"/>
      <c r="H13" s="232"/>
    </row>
    <row r="14" spans="2:8" x14ac:dyDescent="0.3">
      <c r="B14" s="232"/>
      <c r="C14" s="232"/>
      <c r="D14" s="232"/>
      <c r="E14" s="232"/>
      <c r="F14" s="232"/>
      <c r="G14" s="232"/>
      <c r="H14" s="232"/>
    </row>
    <row r="15" spans="2:8" x14ac:dyDescent="0.3">
      <c r="B15" s="232"/>
      <c r="C15" s="232"/>
      <c r="D15" s="232"/>
      <c r="E15" s="232"/>
      <c r="F15" s="232"/>
      <c r="G15" s="232"/>
      <c r="H15" s="232"/>
    </row>
    <row r="16" spans="2:8" x14ac:dyDescent="0.3">
      <c r="B16" s="232"/>
      <c r="C16" s="232"/>
      <c r="D16" s="232"/>
      <c r="E16" s="232"/>
      <c r="F16" s="232"/>
      <c r="G16" s="232"/>
      <c r="H16" s="232"/>
    </row>
    <row r="17" spans="2:8" x14ac:dyDescent="0.3">
      <c r="B17" s="232"/>
      <c r="C17" s="232"/>
      <c r="D17" s="232"/>
      <c r="E17" s="232"/>
      <c r="F17" s="232"/>
      <c r="G17" s="232"/>
      <c r="H17" s="232"/>
    </row>
    <row r="18" spans="2:8" x14ac:dyDescent="0.3">
      <c r="B18" s="232"/>
      <c r="C18" s="232"/>
      <c r="D18" s="232"/>
      <c r="E18" s="232"/>
      <c r="F18" s="232"/>
      <c r="G18" s="232"/>
      <c r="H18" s="232"/>
    </row>
    <row r="19" spans="2:8" x14ac:dyDescent="0.3">
      <c r="B19" s="2"/>
      <c r="C19" s="2"/>
      <c r="D19" s="2"/>
      <c r="E19" s="2"/>
      <c r="F19" s="2"/>
      <c r="G19" s="2"/>
      <c r="H19" s="2"/>
    </row>
    <row r="20" spans="2:8" x14ac:dyDescent="0.3">
      <c r="B20" s="2"/>
      <c r="C20" s="2"/>
      <c r="D20" s="2"/>
      <c r="E20" s="2"/>
      <c r="F20" s="2"/>
      <c r="G20" s="2"/>
      <c r="H20" s="2"/>
    </row>
    <row r="21" spans="2:8" x14ac:dyDescent="0.3">
      <c r="B21" s="2"/>
      <c r="C21" s="2"/>
      <c r="D21" s="2"/>
      <c r="E21" s="2"/>
      <c r="F21" s="2"/>
      <c r="G21" s="2"/>
      <c r="H21" s="2"/>
    </row>
    <row r="22" spans="2:8" ht="30" x14ac:dyDescent="0.6">
      <c r="B22" s="233">
        <v>2021</v>
      </c>
      <c r="C22" s="233"/>
      <c r="D22" s="233"/>
      <c r="E22" s="233"/>
      <c r="F22" s="233"/>
      <c r="G22" s="233"/>
      <c r="H22" s="233"/>
    </row>
    <row r="23" spans="2:8" x14ac:dyDescent="0.3">
      <c r="B23" s="2"/>
      <c r="C23" s="2"/>
      <c r="D23" s="2"/>
      <c r="E23" s="2"/>
      <c r="F23" s="2"/>
      <c r="G23" s="2"/>
      <c r="H23" s="2"/>
    </row>
    <row r="24" spans="2:8" x14ac:dyDescent="0.3">
      <c r="B24" s="2"/>
      <c r="C24" s="2"/>
      <c r="D24" s="2"/>
      <c r="E24" s="2"/>
      <c r="F24" s="2"/>
      <c r="G24" s="2"/>
      <c r="H24" s="2"/>
    </row>
    <row r="25" spans="2:8" x14ac:dyDescent="0.3">
      <c r="B25" s="2"/>
      <c r="C25" s="2"/>
      <c r="D25" s="2"/>
      <c r="E25" s="2"/>
      <c r="F25" s="2"/>
      <c r="G25" s="2"/>
      <c r="H25" s="2"/>
    </row>
    <row r="30" spans="2:8" x14ac:dyDescent="0.3">
      <c r="E30" s="3" t="s">
        <v>76</v>
      </c>
    </row>
  </sheetData>
  <mergeCells count="3">
    <mergeCell ref="B10:H10"/>
    <mergeCell ref="B12:H18"/>
    <mergeCell ref="B22:H22"/>
  </mergeCells>
  <phoneticPr fontId="0" type="noConversion"/>
  <pageMargins left="0.78740157499999996" right="0.78740157499999996" top="0.984251969" bottom="0.984251969" header="0.5" footer="0.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M58"/>
  <sheetViews>
    <sheetView showGridLines="0" zoomScaleNormal="100" workbookViewId="0">
      <selection activeCell="B12" sqref="B12"/>
    </sheetView>
  </sheetViews>
  <sheetFormatPr baseColWidth="10" defaultColWidth="9.1796875" defaultRowHeight="13" x14ac:dyDescent="0.3"/>
  <cols>
    <col min="1" max="1" width="44.54296875" style="5" customWidth="1"/>
    <col min="2" max="2" width="6" style="7" bestFit="1" customWidth="1"/>
    <col min="3" max="3" width="11.7265625" style="6" customWidth="1"/>
    <col min="4" max="4" width="4.453125" style="6" customWidth="1"/>
    <col min="5" max="5" width="11.7265625" style="6" customWidth="1"/>
    <col min="6" max="7" width="9.1796875" style="5"/>
    <col min="8" max="8" width="44" style="5" bestFit="1" customWidth="1"/>
    <col min="9" max="9" width="11.54296875" style="6" bestFit="1" customWidth="1"/>
    <col min="10" max="10" width="32" style="5" customWidth="1"/>
    <col min="11" max="11" width="11.54296875" style="6" bestFit="1" customWidth="1"/>
    <col min="12" max="12" width="9.1796875" style="5"/>
    <col min="13" max="13" width="11" style="5" bestFit="1" customWidth="1"/>
    <col min="14" max="16384" width="9.1796875" style="5"/>
  </cols>
  <sheetData>
    <row r="1" spans="1:8" ht="23.5" x14ac:dyDescent="0.55000000000000004">
      <c r="A1" s="235" t="str">
        <f>+Forside!B12</f>
        <v>Klubben Idrettslag</v>
      </c>
      <c r="B1" s="236"/>
      <c r="C1" s="236"/>
      <c r="D1" s="236"/>
      <c r="E1" s="236"/>
    </row>
    <row r="2" spans="1:8" x14ac:dyDescent="0.3">
      <c r="A2" s="4"/>
      <c r="C2" s="8"/>
      <c r="D2" s="8"/>
      <c r="E2" s="8"/>
    </row>
    <row r="3" spans="1:8" ht="18.5" x14ac:dyDescent="0.3">
      <c r="A3" s="237" t="s">
        <v>153</v>
      </c>
      <c r="B3" s="236"/>
      <c r="C3" s="236"/>
      <c r="D3" s="236"/>
      <c r="E3" s="236"/>
    </row>
    <row r="4" spans="1:8" ht="14.5" customHeight="1" x14ac:dyDescent="0.45">
      <c r="A4" s="234"/>
      <c r="B4" s="234"/>
      <c r="C4" s="234"/>
      <c r="D4" s="234"/>
      <c r="E4" s="234"/>
    </row>
    <row r="5" spans="1:8" ht="14.5" customHeight="1" x14ac:dyDescent="0.3"/>
    <row r="6" spans="1:8" x14ac:dyDescent="0.3">
      <c r="A6" s="9" t="s">
        <v>154</v>
      </c>
      <c r="B6" s="10" t="s">
        <v>27</v>
      </c>
      <c r="C6" s="11">
        <f>+Forside!B22</f>
        <v>2021</v>
      </c>
      <c r="D6" s="12"/>
      <c r="E6" s="11">
        <f>+C6-1</f>
        <v>2020</v>
      </c>
    </row>
    <row r="7" spans="1:8" x14ac:dyDescent="0.3">
      <c r="B7" s="7">
        <v>1</v>
      </c>
    </row>
    <row r="8" spans="1:8" x14ac:dyDescent="0.3">
      <c r="A8" s="13" t="s">
        <v>155</v>
      </c>
      <c r="H8" s="238" t="s">
        <v>174</v>
      </c>
    </row>
    <row r="9" spans="1:8" x14ac:dyDescent="0.3">
      <c r="A9" s="5" t="s">
        <v>156</v>
      </c>
      <c r="B9" s="7">
        <v>2</v>
      </c>
      <c r="C9" s="6">
        <v>185000</v>
      </c>
      <c r="E9" s="6">
        <v>202000</v>
      </c>
      <c r="H9" s="239"/>
    </row>
    <row r="10" spans="1:8" x14ac:dyDescent="0.3">
      <c r="A10" s="5" t="s">
        <v>157</v>
      </c>
      <c r="B10" s="7">
        <v>3</v>
      </c>
      <c r="C10" s="6">
        <v>140000</v>
      </c>
      <c r="E10" s="6">
        <v>70000</v>
      </c>
      <c r="H10" s="239"/>
    </row>
    <row r="11" spans="1:8" x14ac:dyDescent="0.3">
      <c r="A11" s="5" t="s">
        <v>158</v>
      </c>
      <c r="B11" s="7">
        <v>4</v>
      </c>
      <c r="C11" s="6">
        <v>40000</v>
      </c>
      <c r="E11" s="6">
        <v>30000</v>
      </c>
      <c r="H11" s="239"/>
    </row>
    <row r="12" spans="1:8" x14ac:dyDescent="0.3">
      <c r="A12" s="5" t="s">
        <v>159</v>
      </c>
      <c r="B12" s="7">
        <v>5</v>
      </c>
      <c r="C12" s="6">
        <v>124000</v>
      </c>
      <c r="E12" s="6">
        <v>112000</v>
      </c>
      <c r="H12" s="239"/>
    </row>
    <row r="13" spans="1:8" x14ac:dyDescent="0.3">
      <c r="A13" s="21" t="s">
        <v>8</v>
      </c>
      <c r="B13" s="7">
        <v>6</v>
      </c>
      <c r="C13" s="6">
        <v>10000</v>
      </c>
      <c r="E13" s="6">
        <v>0</v>
      </c>
      <c r="H13" s="239"/>
    </row>
    <row r="14" spans="1:8" ht="18.75" customHeight="1" x14ac:dyDescent="0.3">
      <c r="A14" s="14" t="s">
        <v>160</v>
      </c>
      <c r="B14" s="24"/>
      <c r="C14" s="15">
        <f>SUM(C9:C13)</f>
        <v>499000</v>
      </c>
      <c r="D14" s="25"/>
      <c r="E14" s="15">
        <f>SUM(E9:E13)</f>
        <v>414000</v>
      </c>
      <c r="H14" s="239"/>
    </row>
    <row r="16" spans="1:8" x14ac:dyDescent="0.3">
      <c r="A16" s="13" t="s">
        <v>161</v>
      </c>
    </row>
    <row r="17" spans="1:12" ht="13.5" customHeight="1" x14ac:dyDescent="0.3">
      <c r="A17" s="16" t="s">
        <v>162</v>
      </c>
      <c r="B17" s="17" t="s">
        <v>235</v>
      </c>
      <c r="C17" s="6">
        <v>82000</v>
      </c>
      <c r="E17" s="6">
        <v>65000</v>
      </c>
    </row>
    <row r="18" spans="1:12" ht="13.5" customHeight="1" x14ac:dyDescent="0.3">
      <c r="A18" s="16" t="s">
        <v>163</v>
      </c>
      <c r="B18" s="17" t="s">
        <v>233</v>
      </c>
      <c r="C18" s="6">
        <v>180000</v>
      </c>
      <c r="E18" s="6">
        <v>175000</v>
      </c>
    </row>
    <row r="19" spans="1:12" ht="13.5" customHeight="1" x14ac:dyDescent="0.3">
      <c r="A19" s="16" t="s">
        <v>164</v>
      </c>
      <c r="B19" s="17" t="s">
        <v>234</v>
      </c>
      <c r="C19" s="6">
        <v>169000</v>
      </c>
      <c r="E19" s="6">
        <v>159000</v>
      </c>
    </row>
    <row r="20" spans="1:12" ht="13.5" hidden="1" customHeight="1" x14ac:dyDescent="0.3">
      <c r="A20" s="21"/>
    </row>
    <row r="21" spans="1:12" ht="18.75" customHeight="1" x14ac:dyDescent="0.3">
      <c r="A21" s="14" t="s">
        <v>165</v>
      </c>
      <c r="B21" s="24"/>
      <c r="C21" s="15">
        <f>SUM(C17:C20)</f>
        <v>431000</v>
      </c>
      <c r="D21" s="25"/>
      <c r="E21" s="15">
        <f>SUM(E17:E20)</f>
        <v>399000</v>
      </c>
    </row>
    <row r="23" spans="1:12" ht="18.75" customHeight="1" thickBot="1" x14ac:dyDescent="0.35">
      <c r="A23" s="28" t="s">
        <v>166</v>
      </c>
      <c r="B23" s="29"/>
      <c r="C23" s="23">
        <f>C14-C21</f>
        <v>68000</v>
      </c>
      <c r="D23" s="30"/>
      <c r="E23" s="23">
        <f>E14-E21</f>
        <v>15000</v>
      </c>
    </row>
    <row r="24" spans="1:12" ht="19.5" customHeight="1" thickTop="1" x14ac:dyDescent="0.3"/>
    <row r="26" spans="1:12" s="21" customFormat="1" x14ac:dyDescent="0.3">
      <c r="A26" s="18" t="s">
        <v>167</v>
      </c>
      <c r="B26" s="117"/>
      <c r="C26" s="20"/>
      <c r="D26" s="20"/>
      <c r="E26" s="20"/>
      <c r="H26" s="5"/>
      <c r="I26" s="6"/>
      <c r="J26" s="5"/>
      <c r="K26" s="6"/>
      <c r="L26" s="5"/>
    </row>
    <row r="27" spans="1:12" s="21" customFormat="1" x14ac:dyDescent="0.3">
      <c r="A27" s="21" t="s">
        <v>168</v>
      </c>
      <c r="B27" s="22"/>
      <c r="C27" s="20">
        <v>48000</v>
      </c>
      <c r="D27" s="20"/>
      <c r="E27" s="20">
        <v>15000</v>
      </c>
      <c r="H27" s="5"/>
      <c r="I27" s="6"/>
      <c r="J27" s="5"/>
      <c r="K27" s="6"/>
      <c r="L27" s="5"/>
    </row>
    <row r="28" spans="1:12" s="250" customFormat="1" x14ac:dyDescent="0.3">
      <c r="A28" s="250" t="s">
        <v>169</v>
      </c>
      <c r="B28" s="255"/>
      <c r="C28" s="252">
        <v>0</v>
      </c>
      <c r="D28" s="252"/>
      <c r="E28" s="252">
        <v>0</v>
      </c>
      <c r="H28" s="253" t="s">
        <v>253</v>
      </c>
      <c r="I28" s="256"/>
      <c r="J28" s="254"/>
      <c r="K28" s="256"/>
      <c r="L28" s="254"/>
    </row>
    <row r="29" spans="1:12" s="250" customFormat="1" x14ac:dyDescent="0.3">
      <c r="A29" s="250" t="s">
        <v>170</v>
      </c>
      <c r="B29" s="255"/>
      <c r="C29" s="252">
        <v>0</v>
      </c>
      <c r="D29" s="252"/>
      <c r="E29" s="252">
        <v>0</v>
      </c>
      <c r="H29" s="253" t="s">
        <v>253</v>
      </c>
      <c r="I29" s="256"/>
      <c r="J29" s="254"/>
      <c r="K29" s="256"/>
      <c r="L29" s="254"/>
    </row>
    <row r="30" spans="1:12" s="250" customFormat="1" x14ac:dyDescent="0.3">
      <c r="A30" s="250" t="s">
        <v>171</v>
      </c>
      <c r="B30" s="255"/>
      <c r="C30" s="252">
        <v>0</v>
      </c>
      <c r="D30" s="252"/>
      <c r="E30" s="252">
        <v>0</v>
      </c>
      <c r="H30" s="253" t="s">
        <v>253</v>
      </c>
      <c r="I30" s="256"/>
      <c r="J30" s="254"/>
      <c r="K30" s="256"/>
      <c r="L30" s="254"/>
    </row>
    <row r="31" spans="1:12" s="21" customFormat="1" x14ac:dyDescent="0.3">
      <c r="A31" s="21" t="s">
        <v>172</v>
      </c>
      <c r="B31" s="22"/>
      <c r="C31" s="20">
        <v>20000</v>
      </c>
      <c r="D31" s="20"/>
      <c r="E31" s="20">
        <v>0</v>
      </c>
      <c r="H31" s="246" t="s">
        <v>256</v>
      </c>
      <c r="I31" s="6"/>
      <c r="J31" s="5"/>
      <c r="K31" s="6"/>
      <c r="L31" s="5"/>
    </row>
    <row r="32" spans="1:12" s="21" customFormat="1" ht="18.75" customHeight="1" thickBot="1" x14ac:dyDescent="0.35">
      <c r="A32" s="26" t="s">
        <v>173</v>
      </c>
      <c r="B32" s="27"/>
      <c r="C32" s="23">
        <f>+C27+C31</f>
        <v>68000</v>
      </c>
      <c r="D32" s="23"/>
      <c r="E32" s="23">
        <f>+E27+E31</f>
        <v>15000</v>
      </c>
      <c r="H32" s="5"/>
      <c r="I32" s="6"/>
      <c r="J32" s="5"/>
      <c r="K32" s="6"/>
      <c r="L32" s="5"/>
    </row>
    <row r="33" spans="1:12" s="21" customFormat="1" ht="13.5" thickTop="1" x14ac:dyDescent="0.3">
      <c r="B33" s="22"/>
      <c r="C33" s="20"/>
      <c r="D33" s="20"/>
      <c r="E33" s="20"/>
      <c r="H33" s="5"/>
      <c r="I33" s="6"/>
      <c r="J33" s="5"/>
      <c r="K33" s="6"/>
      <c r="L33" s="5"/>
    </row>
    <row r="34" spans="1:12" s="21" customFormat="1" x14ac:dyDescent="0.3">
      <c r="A34" s="18"/>
      <c r="B34" s="19"/>
      <c r="C34" s="20"/>
      <c r="D34" s="20"/>
      <c r="E34" s="20"/>
      <c r="H34" s="5"/>
      <c r="I34" s="6"/>
      <c r="J34" s="5"/>
      <c r="K34" s="6"/>
      <c r="L34" s="5"/>
    </row>
    <row r="58" spans="13:13" x14ac:dyDescent="0.3">
      <c r="M58" s="6">
        <f>+K56+K70+K77+K84+K102</f>
        <v>0</v>
      </c>
    </row>
  </sheetData>
  <mergeCells count="4">
    <mergeCell ref="A4:E4"/>
    <mergeCell ref="A1:E1"/>
    <mergeCell ref="A3:E3"/>
    <mergeCell ref="H8:H14"/>
  </mergeCells>
  <printOptions horizontalCentered="1"/>
  <pageMargins left="0.39370078740157483" right="0.39370078740157483" top="0.70866141732283472" bottom="0.39370078740157483" header="0" footer="0"/>
  <pageSetup paperSize="9" orientation="portrait" horizontalDpi="4294967292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94"/>
  <sheetViews>
    <sheetView showGridLines="0" topLeftCell="A35" zoomScaleNormal="100" zoomScaleSheetLayoutView="85" workbookViewId="0">
      <selection activeCell="G53" sqref="G53"/>
    </sheetView>
  </sheetViews>
  <sheetFormatPr baseColWidth="10" defaultColWidth="11.453125" defaultRowHeight="14.5" x14ac:dyDescent="0.35"/>
  <cols>
    <col min="1" max="1" width="2.54296875" style="150" customWidth="1"/>
    <col min="2" max="2" width="25.7265625" style="150" customWidth="1"/>
    <col min="3" max="3" width="19.54296875" style="150" customWidth="1"/>
    <col min="4" max="4" width="8.7265625" style="152" customWidth="1"/>
    <col min="5" max="5" width="10.7265625" style="150" customWidth="1"/>
    <col min="6" max="6" width="5" style="150" customWidth="1"/>
    <col min="7" max="7" width="10.7265625" style="150" customWidth="1"/>
    <col min="8" max="8" width="3.7265625" style="150" customWidth="1"/>
    <col min="9" max="9" width="15" style="150" bestFit="1" customWidth="1"/>
    <col min="10" max="10" width="40.54296875" style="150" bestFit="1" customWidth="1"/>
    <col min="11" max="16384" width="11.453125" style="150"/>
  </cols>
  <sheetData>
    <row r="1" spans="1:13" ht="23.5" x14ac:dyDescent="0.55000000000000004">
      <c r="A1" s="148"/>
      <c r="B1" s="240" t="str">
        <f>+Forside!B12</f>
        <v>Klubben Idrettslag</v>
      </c>
      <c r="C1" s="241"/>
      <c r="D1" s="241"/>
      <c r="E1" s="241"/>
      <c r="F1" s="241"/>
      <c r="G1" s="241"/>
      <c r="H1" s="204"/>
      <c r="J1" s="151"/>
      <c r="K1" s="151"/>
      <c r="L1" s="151"/>
      <c r="M1" s="151"/>
    </row>
    <row r="2" spans="1:13" x14ac:dyDescent="0.35">
      <c r="E2" s="52"/>
      <c r="F2" s="151"/>
      <c r="G2" s="151"/>
      <c r="J2" s="151"/>
      <c r="K2" s="151"/>
      <c r="L2" s="151"/>
      <c r="M2" s="151"/>
    </row>
    <row r="3" spans="1:13" ht="23.5" x14ac:dyDescent="0.55000000000000004">
      <c r="A3" s="153"/>
      <c r="B3" s="154" t="s">
        <v>97</v>
      </c>
      <c r="C3" s="154"/>
      <c r="D3" s="154"/>
      <c r="E3" s="149"/>
      <c r="F3" s="149"/>
      <c r="G3" s="149"/>
      <c r="J3" s="151"/>
      <c r="K3" s="151"/>
      <c r="L3" s="151"/>
      <c r="M3" s="151"/>
    </row>
    <row r="4" spans="1:13" ht="14.5" customHeight="1" x14ac:dyDescent="0.55000000000000004">
      <c r="A4" s="153"/>
      <c r="B4" s="154"/>
      <c r="C4" s="154"/>
      <c r="D4" s="155"/>
      <c r="E4" s="149"/>
      <c r="F4" s="149"/>
      <c r="G4" s="149"/>
      <c r="J4" s="151"/>
      <c r="K4" s="151"/>
      <c r="L4" s="151"/>
      <c r="M4" s="151"/>
    </row>
    <row r="5" spans="1:13" ht="14.5" customHeight="1" x14ac:dyDescent="0.55000000000000004">
      <c r="A5" s="153"/>
      <c r="B5" s="154"/>
      <c r="C5" s="154"/>
      <c r="D5" s="155"/>
      <c r="E5" s="149"/>
      <c r="F5" s="149"/>
      <c r="G5" s="149"/>
      <c r="J5" s="151"/>
      <c r="K5" s="151"/>
      <c r="L5" s="151"/>
      <c r="M5" s="151"/>
    </row>
    <row r="6" spans="1:13" s="160" customFormat="1" ht="18.5" x14ac:dyDescent="0.45">
      <c r="A6" s="156"/>
      <c r="B6" s="157" t="s">
        <v>0</v>
      </c>
      <c r="C6" s="157"/>
      <c r="D6" s="156" t="s">
        <v>27</v>
      </c>
      <c r="E6" s="158">
        <f>+Resultat!C6</f>
        <v>2021</v>
      </c>
      <c r="F6" s="159"/>
      <c r="G6" s="158">
        <f>+Resultat!E6</f>
        <v>2020</v>
      </c>
      <c r="J6" s="161"/>
      <c r="K6" s="161"/>
      <c r="L6" s="161"/>
      <c r="M6" s="161"/>
    </row>
    <row r="7" spans="1:13" x14ac:dyDescent="0.35">
      <c r="A7" s="162"/>
      <c r="B7" s="163"/>
      <c r="C7" s="163"/>
      <c r="D7" s="162"/>
      <c r="E7" s="164"/>
      <c r="F7" s="165"/>
      <c r="G7" s="164"/>
      <c r="J7" s="151"/>
      <c r="K7" s="151"/>
      <c r="L7" s="151"/>
      <c r="M7" s="151"/>
    </row>
    <row r="8" spans="1:13" x14ac:dyDescent="0.35">
      <c r="A8" s="162"/>
      <c r="B8" s="163" t="s">
        <v>28</v>
      </c>
      <c r="C8" s="163"/>
      <c r="D8" s="162"/>
      <c r="E8" s="52"/>
      <c r="F8" s="166"/>
      <c r="G8" s="52"/>
      <c r="J8" s="229" t="s">
        <v>183</v>
      </c>
      <c r="K8" s="151"/>
      <c r="L8" s="151"/>
      <c r="M8" s="151"/>
    </row>
    <row r="9" spans="1:13" x14ac:dyDescent="0.35">
      <c r="A9" s="162"/>
      <c r="B9" s="248" t="s">
        <v>94</v>
      </c>
      <c r="C9" s="163"/>
      <c r="D9" s="230">
        <v>10</v>
      </c>
      <c r="E9" s="52">
        <v>1</v>
      </c>
      <c r="F9" s="166"/>
      <c r="G9" s="52">
        <v>1</v>
      </c>
      <c r="K9" s="151"/>
      <c r="L9" s="151"/>
      <c r="M9" s="151"/>
    </row>
    <row r="10" spans="1:13" x14ac:dyDescent="0.35">
      <c r="A10" s="162"/>
      <c r="B10" s="226" t="s">
        <v>241</v>
      </c>
      <c r="C10" s="163"/>
      <c r="D10" s="162"/>
      <c r="E10" s="52"/>
      <c r="F10" s="166"/>
      <c r="G10" s="52"/>
      <c r="J10" s="227" t="s">
        <v>240</v>
      </c>
      <c r="K10" s="151"/>
      <c r="L10" s="151"/>
      <c r="M10" s="151"/>
    </row>
    <row r="11" spans="1:13" x14ac:dyDescent="0.35">
      <c r="A11" s="152"/>
      <c r="B11" s="35" t="s">
        <v>29</v>
      </c>
      <c r="C11" s="35"/>
      <c r="D11" s="152">
        <v>10</v>
      </c>
      <c r="E11" s="167">
        <v>20000</v>
      </c>
      <c r="F11" s="52"/>
      <c r="G11" s="168">
        <v>30000</v>
      </c>
      <c r="I11" s="150" t="s">
        <v>78</v>
      </c>
      <c r="J11" s="228" t="s">
        <v>182</v>
      </c>
      <c r="K11" s="151"/>
      <c r="L11" s="151"/>
      <c r="M11" s="151"/>
    </row>
    <row r="12" spans="1:13" x14ac:dyDescent="0.35">
      <c r="A12" s="169"/>
      <c r="B12" s="170" t="s">
        <v>38</v>
      </c>
      <c r="C12" s="170"/>
      <c r="D12" s="171"/>
      <c r="E12" s="172">
        <f>+E11</f>
        <v>20000</v>
      </c>
      <c r="F12" s="172"/>
      <c r="G12" s="172">
        <f>+G11</f>
        <v>30000</v>
      </c>
      <c r="J12" s="151"/>
      <c r="K12" s="151"/>
      <c r="L12" s="151"/>
      <c r="M12" s="151"/>
    </row>
    <row r="13" spans="1:13" x14ac:dyDescent="0.35">
      <c r="A13" s="169"/>
      <c r="B13" s="173"/>
      <c r="C13" s="173"/>
      <c r="D13" s="169"/>
      <c r="E13" s="167"/>
      <c r="F13" s="167"/>
      <c r="G13" s="167"/>
      <c r="J13" s="151"/>
      <c r="K13" s="151"/>
      <c r="L13" s="151"/>
      <c r="M13" s="151"/>
    </row>
    <row r="14" spans="1:13" x14ac:dyDescent="0.35">
      <c r="A14" s="152"/>
      <c r="B14" s="163" t="s">
        <v>19</v>
      </c>
      <c r="C14" s="163"/>
      <c r="E14" s="52"/>
      <c r="F14" s="166"/>
      <c r="G14" s="52"/>
      <c r="J14" s="151"/>
      <c r="K14" s="151"/>
      <c r="L14" s="151"/>
      <c r="M14" s="151"/>
    </row>
    <row r="15" spans="1:13" x14ac:dyDescent="0.35">
      <c r="A15" s="152"/>
      <c r="B15" s="35" t="s">
        <v>36</v>
      </c>
      <c r="C15" s="35"/>
      <c r="E15" s="167">
        <v>0</v>
      </c>
      <c r="F15" s="52"/>
      <c r="G15" s="168">
        <v>0</v>
      </c>
      <c r="I15" s="150" t="s">
        <v>79</v>
      </c>
      <c r="J15" s="151" t="s">
        <v>246</v>
      </c>
      <c r="K15" s="151"/>
      <c r="L15" s="151"/>
      <c r="M15" s="151"/>
    </row>
    <row r="16" spans="1:13" x14ac:dyDescent="0.35">
      <c r="A16" s="169"/>
      <c r="B16" s="170" t="s">
        <v>57</v>
      </c>
      <c r="C16" s="170"/>
      <c r="D16" s="171"/>
      <c r="E16" s="172">
        <f>SUM(E15)</f>
        <v>0</v>
      </c>
      <c r="F16" s="172"/>
      <c r="G16" s="172">
        <f>SUM(G15)</f>
        <v>0</v>
      </c>
      <c r="J16" s="151"/>
      <c r="K16" s="151"/>
      <c r="L16" s="151"/>
      <c r="M16" s="151"/>
    </row>
    <row r="17" spans="1:13" x14ac:dyDescent="0.35">
      <c r="A17" s="152"/>
      <c r="B17" s="174"/>
      <c r="C17" s="174"/>
      <c r="E17" s="52"/>
      <c r="F17" s="52"/>
      <c r="G17" s="52"/>
      <c r="J17" s="151"/>
      <c r="K17" s="151"/>
      <c r="L17" s="151"/>
      <c r="M17" s="151"/>
    </row>
    <row r="18" spans="1:13" ht="15" thickBot="1" x14ac:dyDescent="0.4">
      <c r="A18" s="152"/>
      <c r="B18" s="175" t="s">
        <v>37</v>
      </c>
      <c r="C18" s="175"/>
      <c r="D18" s="176"/>
      <c r="E18" s="177">
        <f>+E16+E12</f>
        <v>20000</v>
      </c>
      <c r="F18" s="178"/>
      <c r="G18" s="177">
        <f>+G16+G12</f>
        <v>30000</v>
      </c>
      <c r="J18" s="151"/>
      <c r="K18" s="151"/>
      <c r="L18" s="151"/>
      <c r="M18" s="151"/>
    </row>
    <row r="19" spans="1:13" x14ac:dyDescent="0.35">
      <c r="A19" s="152"/>
      <c r="B19" s="174"/>
      <c r="C19" s="174"/>
      <c r="E19" s="52"/>
      <c r="F19" s="52"/>
      <c r="G19" s="52"/>
      <c r="J19" s="151"/>
      <c r="K19" s="151"/>
      <c r="L19" s="151"/>
      <c r="M19" s="151"/>
    </row>
    <row r="20" spans="1:13" x14ac:dyDescent="0.35">
      <c r="A20" s="152"/>
      <c r="B20" s="174"/>
      <c r="C20" s="174"/>
      <c r="E20" s="52"/>
      <c r="F20" s="52"/>
      <c r="G20" s="52"/>
      <c r="J20" s="151"/>
      <c r="K20" s="151"/>
      <c r="L20" s="151"/>
      <c r="M20" s="151"/>
    </row>
    <row r="21" spans="1:13" x14ac:dyDescent="0.35">
      <c r="A21" s="152"/>
      <c r="B21" s="163" t="s">
        <v>1</v>
      </c>
      <c r="C21" s="163"/>
      <c r="E21" s="52"/>
      <c r="F21" s="52"/>
      <c r="G21" s="52"/>
      <c r="J21" s="151"/>
      <c r="K21" s="151"/>
      <c r="L21" s="151"/>
      <c r="M21" s="151"/>
    </row>
    <row r="22" spans="1:13" x14ac:dyDescent="0.35">
      <c r="A22" s="152"/>
      <c r="B22" s="163" t="s">
        <v>135</v>
      </c>
      <c r="C22" s="163"/>
      <c r="E22" s="52"/>
      <c r="F22" s="52"/>
      <c r="G22" s="52"/>
      <c r="J22" s="151"/>
      <c r="K22" s="151"/>
      <c r="L22" s="151"/>
      <c r="M22" s="151"/>
    </row>
    <row r="23" spans="1:13" x14ac:dyDescent="0.35">
      <c r="A23" s="152"/>
      <c r="B23" s="35" t="s">
        <v>12</v>
      </c>
      <c r="C23" s="35"/>
      <c r="D23" s="152">
        <v>11</v>
      </c>
      <c r="E23" s="52">
        <v>19338</v>
      </c>
      <c r="F23" s="52"/>
      <c r="G23" s="52">
        <v>20556</v>
      </c>
      <c r="I23" s="150" t="s">
        <v>80</v>
      </c>
      <c r="J23" s="151"/>
      <c r="K23" s="151"/>
      <c r="L23" s="151"/>
      <c r="M23" s="151"/>
    </row>
    <row r="24" spans="1:13" x14ac:dyDescent="0.35">
      <c r="A24" s="152"/>
      <c r="B24" s="180" t="s">
        <v>136</v>
      </c>
      <c r="C24" s="180"/>
      <c r="D24" s="171"/>
      <c r="E24" s="172">
        <f>SUM(E21:E23)</f>
        <v>19338</v>
      </c>
      <c r="F24" s="172"/>
      <c r="G24" s="172">
        <f>SUM(G21:G23)</f>
        <v>20556</v>
      </c>
      <c r="J24" s="151"/>
      <c r="K24" s="151"/>
      <c r="L24" s="151"/>
      <c r="M24" s="151"/>
    </row>
    <row r="25" spans="1:13" x14ac:dyDescent="0.35">
      <c r="A25" s="152"/>
      <c r="B25" s="163"/>
      <c r="C25" s="163"/>
      <c r="E25" s="52"/>
      <c r="F25" s="52"/>
      <c r="G25" s="52"/>
      <c r="J25" s="151"/>
      <c r="K25" s="151"/>
      <c r="L25" s="151"/>
      <c r="M25" s="151"/>
    </row>
    <row r="26" spans="1:13" x14ac:dyDescent="0.35">
      <c r="A26" s="152"/>
      <c r="B26" s="36" t="s">
        <v>21</v>
      </c>
      <c r="C26" s="36"/>
      <c r="E26" s="52"/>
      <c r="F26" s="52"/>
      <c r="G26" s="52"/>
      <c r="J26" s="151"/>
      <c r="K26" s="151"/>
      <c r="L26" s="151"/>
      <c r="M26" s="151"/>
    </row>
    <row r="27" spans="1:13" x14ac:dyDescent="0.35">
      <c r="A27" s="152"/>
      <c r="B27" s="35" t="s">
        <v>30</v>
      </c>
      <c r="C27" s="35"/>
      <c r="D27" s="152">
        <v>12</v>
      </c>
      <c r="E27" s="52">
        <v>69700</v>
      </c>
      <c r="F27" s="52"/>
      <c r="G27" s="52">
        <v>132700</v>
      </c>
      <c r="I27" s="150" t="s">
        <v>84</v>
      </c>
      <c r="J27" s="151"/>
      <c r="K27" s="151"/>
      <c r="L27" s="151"/>
      <c r="M27" s="151"/>
    </row>
    <row r="28" spans="1:13" x14ac:dyDescent="0.35">
      <c r="A28" s="152"/>
      <c r="B28" s="35" t="s">
        <v>2</v>
      </c>
      <c r="C28" s="35"/>
      <c r="D28" s="152">
        <v>13</v>
      </c>
      <c r="E28" s="52">
        <v>80000</v>
      </c>
      <c r="F28" s="167"/>
      <c r="G28" s="179">
        <v>40000</v>
      </c>
      <c r="I28" s="150" t="s">
        <v>86</v>
      </c>
      <c r="J28" s="151"/>
      <c r="K28" s="151"/>
      <c r="L28" s="151"/>
      <c r="M28" s="151"/>
    </row>
    <row r="29" spans="1:13" x14ac:dyDescent="0.35">
      <c r="A29" s="169"/>
      <c r="B29" s="180" t="s">
        <v>31</v>
      </c>
      <c r="C29" s="180"/>
      <c r="D29" s="171"/>
      <c r="E29" s="172">
        <f>SUM(E27:E28)</f>
        <v>149700</v>
      </c>
      <c r="F29" s="172"/>
      <c r="G29" s="172">
        <f>SUM(G27:G28)</f>
        <v>172700</v>
      </c>
      <c r="J29" s="151"/>
      <c r="K29" s="151"/>
      <c r="L29" s="151"/>
      <c r="M29" s="151"/>
    </row>
    <row r="30" spans="1:13" x14ac:dyDescent="0.35">
      <c r="A30" s="152"/>
      <c r="B30" s="35"/>
      <c r="C30" s="35"/>
      <c r="E30" s="52"/>
      <c r="F30" s="52"/>
      <c r="G30" s="52"/>
      <c r="J30" s="151"/>
      <c r="K30" s="151"/>
      <c r="L30" s="151"/>
      <c r="M30" s="151"/>
    </row>
    <row r="31" spans="1:13" x14ac:dyDescent="0.35">
      <c r="A31" s="169"/>
      <c r="B31" s="180" t="s">
        <v>32</v>
      </c>
      <c r="C31" s="180"/>
      <c r="D31" s="171">
        <v>14</v>
      </c>
      <c r="E31" s="172">
        <f>249218+120000</f>
        <v>369218</v>
      </c>
      <c r="F31" s="172"/>
      <c r="G31" s="172">
        <v>320000</v>
      </c>
      <c r="I31" s="150" t="s">
        <v>81</v>
      </c>
      <c r="J31" s="151"/>
      <c r="K31" s="151"/>
      <c r="L31" s="151"/>
      <c r="M31" s="151"/>
    </row>
    <row r="32" spans="1:13" x14ac:dyDescent="0.35">
      <c r="A32" s="152"/>
      <c r="B32" s="35" t="s">
        <v>33</v>
      </c>
      <c r="C32" s="35"/>
      <c r="E32" s="52"/>
      <c r="F32" s="52"/>
      <c r="G32" s="181"/>
      <c r="J32" s="151"/>
      <c r="K32" s="151"/>
      <c r="L32" s="151"/>
      <c r="M32" s="151"/>
    </row>
    <row r="33" spans="1:15" ht="15" thickBot="1" x14ac:dyDescent="0.4">
      <c r="A33" s="152"/>
      <c r="B33" s="175" t="s">
        <v>3</v>
      </c>
      <c r="C33" s="175"/>
      <c r="D33" s="176"/>
      <c r="E33" s="177">
        <f>+E31+E29+E24</f>
        <v>538256</v>
      </c>
      <c r="F33" s="178"/>
      <c r="G33" s="177">
        <f>+G31+G29+G24</f>
        <v>513256</v>
      </c>
      <c r="J33" s="151"/>
      <c r="K33" s="151"/>
      <c r="L33" s="151"/>
      <c r="M33" s="151"/>
    </row>
    <row r="34" spans="1:15" x14ac:dyDescent="0.35">
      <c r="A34" s="152"/>
      <c r="B34" s="35"/>
      <c r="C34" s="35"/>
      <c r="E34" s="52"/>
      <c r="F34" s="52"/>
      <c r="G34" s="52"/>
      <c r="J34" s="151"/>
      <c r="K34" s="151"/>
      <c r="L34" s="151"/>
      <c r="M34" s="151"/>
    </row>
    <row r="35" spans="1:15" x14ac:dyDescent="0.35">
      <c r="A35" s="152"/>
      <c r="B35" s="35"/>
      <c r="C35" s="35"/>
      <c r="E35" s="52"/>
      <c r="F35" s="52"/>
      <c r="G35" s="52"/>
      <c r="J35" s="151"/>
      <c r="K35" s="151"/>
      <c r="L35" s="151"/>
      <c r="M35" s="151"/>
    </row>
    <row r="36" spans="1:15" ht="18.75" customHeight="1" thickBot="1" x14ac:dyDescent="0.4">
      <c r="A36" s="152"/>
      <c r="B36" s="182" t="s">
        <v>11</v>
      </c>
      <c r="C36" s="182"/>
      <c r="D36" s="183"/>
      <c r="E36" s="184">
        <f>+E18+E33</f>
        <v>558256</v>
      </c>
      <c r="F36" s="185"/>
      <c r="G36" s="184">
        <f>+G18+G33</f>
        <v>543256</v>
      </c>
      <c r="J36" s="201"/>
      <c r="K36" s="201"/>
      <c r="L36" s="201"/>
      <c r="M36" s="201"/>
      <c r="N36" s="200"/>
      <c r="O36" s="200"/>
    </row>
    <row r="37" spans="1:15" ht="15" thickTop="1" x14ac:dyDescent="0.35">
      <c r="A37" s="186"/>
      <c r="B37" s="35"/>
      <c r="C37" s="35"/>
      <c r="D37" s="187"/>
      <c r="E37" s="52"/>
      <c r="F37" s="52"/>
      <c r="G37" s="52"/>
      <c r="J37" s="210"/>
      <c r="K37" s="209"/>
      <c r="L37" s="211"/>
      <c r="M37" s="211"/>
      <c r="N37" s="206"/>
      <c r="O37" s="211"/>
    </row>
    <row r="38" spans="1:15" x14ac:dyDescent="0.35">
      <c r="A38" s="186"/>
      <c r="B38" s="35"/>
      <c r="C38" s="35"/>
      <c r="D38" s="187"/>
      <c r="E38" s="52"/>
      <c r="F38" s="52"/>
      <c r="G38" s="52"/>
      <c r="J38" s="210"/>
      <c r="K38" s="209"/>
      <c r="L38" s="211"/>
      <c r="M38" s="211"/>
      <c r="N38" s="206"/>
      <c r="O38" s="211"/>
    </row>
    <row r="39" spans="1:15" x14ac:dyDescent="0.35">
      <c r="A39" s="186"/>
      <c r="B39" s="35"/>
      <c r="C39" s="35"/>
      <c r="D39" s="187"/>
      <c r="E39" s="52"/>
      <c r="F39" s="52"/>
      <c r="G39" s="52"/>
      <c r="J39" s="210"/>
      <c r="K39" s="209"/>
      <c r="L39" s="211"/>
      <c r="M39" s="211"/>
      <c r="N39" s="206"/>
      <c r="O39" s="211"/>
    </row>
    <row r="40" spans="1:15" s="160" customFormat="1" ht="18.5" x14ac:dyDescent="0.45">
      <c r="A40" s="156"/>
      <c r="B40" s="157" t="s">
        <v>175</v>
      </c>
      <c r="C40" s="157"/>
      <c r="D40" s="156" t="s">
        <v>27</v>
      </c>
      <c r="E40" s="158">
        <f>+E6</f>
        <v>2021</v>
      </c>
      <c r="F40" s="159"/>
      <c r="G40" s="158">
        <f>+G6</f>
        <v>2020</v>
      </c>
      <c r="J40" s="209"/>
      <c r="K40" s="209"/>
      <c r="L40" s="211"/>
      <c r="M40" s="206"/>
      <c r="N40" s="211"/>
      <c r="O40" s="206"/>
    </row>
    <row r="41" spans="1:15" x14ac:dyDescent="0.35">
      <c r="B41" s="35"/>
      <c r="C41" s="35"/>
      <c r="E41" s="52"/>
      <c r="F41" s="52"/>
      <c r="G41" s="167"/>
      <c r="J41" s="210"/>
      <c r="K41" s="209"/>
      <c r="L41" s="211"/>
      <c r="M41" s="206"/>
      <c r="N41" s="211"/>
      <c r="O41" s="206"/>
    </row>
    <row r="42" spans="1:15" x14ac:dyDescent="0.35">
      <c r="B42" s="163" t="s">
        <v>176</v>
      </c>
      <c r="C42" s="35"/>
      <c r="E42" s="52"/>
      <c r="F42" s="52"/>
      <c r="G42" s="167"/>
      <c r="J42" s="210"/>
      <c r="K42" s="209"/>
      <c r="L42" s="211"/>
      <c r="M42" s="206"/>
      <c r="N42" s="211"/>
      <c r="O42" s="206"/>
    </row>
    <row r="43" spans="1:15" x14ac:dyDescent="0.35">
      <c r="B43" s="35" t="s">
        <v>140</v>
      </c>
      <c r="C43" s="35"/>
      <c r="D43" s="152">
        <v>15</v>
      </c>
      <c r="E43" s="52">
        <v>120000</v>
      </c>
      <c r="F43" s="52"/>
      <c r="G43" s="167">
        <v>100000</v>
      </c>
      <c r="I43" s="150" t="s">
        <v>82</v>
      </c>
      <c r="J43" s="210"/>
      <c r="K43" s="209"/>
      <c r="L43" s="211"/>
      <c r="M43" s="206"/>
      <c r="N43" s="211"/>
      <c r="O43" s="206"/>
    </row>
    <row r="44" spans="1:15" x14ac:dyDescent="0.35">
      <c r="B44" s="190" t="s">
        <v>137</v>
      </c>
      <c r="C44" s="35"/>
      <c r="D44" s="152">
        <v>15</v>
      </c>
      <c r="E44" s="52"/>
      <c r="F44" s="52"/>
      <c r="G44" s="167"/>
      <c r="J44" s="210"/>
      <c r="K44" s="209"/>
      <c r="L44" s="211"/>
      <c r="M44" s="206"/>
      <c r="N44" s="211"/>
      <c r="O44" s="206"/>
    </row>
    <row r="45" spans="1:15" x14ac:dyDescent="0.35">
      <c r="B45" s="215" t="s">
        <v>137</v>
      </c>
      <c r="C45" s="215"/>
      <c r="D45" s="216">
        <v>15</v>
      </c>
      <c r="E45" s="217">
        <v>0</v>
      </c>
      <c r="F45" s="217"/>
      <c r="G45" s="217">
        <v>0</v>
      </c>
      <c r="I45" s="150" t="s">
        <v>82</v>
      </c>
      <c r="J45" s="207"/>
      <c r="K45" s="208"/>
      <c r="L45" s="211"/>
      <c r="M45" s="212"/>
      <c r="N45" s="206"/>
      <c r="O45" s="212"/>
    </row>
    <row r="46" spans="1:15" ht="15" thickBot="1" x14ac:dyDescent="0.4">
      <c r="B46" s="218" t="s">
        <v>177</v>
      </c>
      <c r="C46" s="219"/>
      <c r="D46" s="192"/>
      <c r="E46" s="193">
        <f>SUM(E43:E45)</f>
        <v>120000</v>
      </c>
      <c r="F46" s="193"/>
      <c r="G46" s="193">
        <f>SUM(G43:G45)</f>
        <v>100000</v>
      </c>
      <c r="J46" s="209"/>
      <c r="K46" s="209"/>
      <c r="L46" s="211"/>
      <c r="M46" s="206"/>
      <c r="N46" s="206"/>
      <c r="O46" s="212"/>
    </row>
    <row r="47" spans="1:15" x14ac:dyDescent="0.35">
      <c r="B47" s="35"/>
      <c r="C47" s="35"/>
      <c r="E47" s="52"/>
      <c r="F47" s="52"/>
      <c r="G47" s="167"/>
      <c r="J47" s="210"/>
      <c r="K47" s="209"/>
      <c r="L47" s="211"/>
      <c r="M47" s="206"/>
      <c r="N47" s="211"/>
      <c r="O47" s="206"/>
    </row>
    <row r="48" spans="1:15" x14ac:dyDescent="0.35">
      <c r="B48" s="205" t="s">
        <v>172</v>
      </c>
      <c r="C48" s="35"/>
      <c r="E48" s="52"/>
      <c r="F48" s="52"/>
      <c r="G48" s="167"/>
      <c r="J48" s="209"/>
      <c r="K48" s="209"/>
      <c r="L48" s="211"/>
      <c r="M48" s="206"/>
      <c r="N48" s="211"/>
      <c r="O48" s="206"/>
    </row>
    <row r="49" spans="1:15" x14ac:dyDescent="0.35">
      <c r="A49" s="152"/>
      <c r="B49" s="188" t="s">
        <v>178</v>
      </c>
      <c r="C49" s="189"/>
      <c r="D49" s="152">
        <v>15</v>
      </c>
      <c r="E49" s="179">
        <f>G51</f>
        <v>140256</v>
      </c>
      <c r="F49" s="167"/>
      <c r="G49" s="179">
        <v>125256</v>
      </c>
      <c r="I49" s="150" t="s">
        <v>82</v>
      </c>
      <c r="J49" s="210"/>
      <c r="K49" s="210"/>
      <c r="L49" s="211"/>
      <c r="M49" s="213"/>
      <c r="N49" s="214"/>
      <c r="O49" s="213"/>
    </row>
    <row r="50" spans="1:15" x14ac:dyDescent="0.35">
      <c r="A50" s="152"/>
      <c r="B50" s="188" t="s">
        <v>179</v>
      </c>
      <c r="C50" s="190"/>
      <c r="D50" s="152">
        <v>15</v>
      </c>
      <c r="E50" s="167">
        <f>Resultat!C27</f>
        <v>48000</v>
      </c>
      <c r="F50" s="167"/>
      <c r="G50" s="168">
        <f>Resultat!E27</f>
        <v>15000</v>
      </c>
      <c r="J50" s="201"/>
      <c r="K50" s="201"/>
      <c r="L50" s="201"/>
      <c r="M50" s="201"/>
      <c r="N50" s="200"/>
      <c r="O50" s="200"/>
    </row>
    <row r="51" spans="1:15" ht="15" thickBot="1" x14ac:dyDescent="0.4">
      <c r="A51" s="152"/>
      <c r="B51" s="191" t="s">
        <v>180</v>
      </c>
      <c r="C51" s="191"/>
      <c r="D51" s="192"/>
      <c r="E51" s="193">
        <f>SUM(E49:E50)</f>
        <v>188256</v>
      </c>
      <c r="F51" s="193"/>
      <c r="G51" s="193">
        <f>SUM(G49:G50)</f>
        <v>140256</v>
      </c>
      <c r="J51" s="151"/>
      <c r="K51" s="151"/>
      <c r="L51" s="151"/>
      <c r="M51" s="151"/>
    </row>
    <row r="52" spans="1:15" x14ac:dyDescent="0.35">
      <c r="A52" s="152"/>
      <c r="B52" s="194"/>
      <c r="C52" s="194"/>
      <c r="E52" s="167"/>
      <c r="F52" s="167"/>
      <c r="G52" s="167"/>
      <c r="J52" s="151"/>
      <c r="K52" s="151"/>
      <c r="L52" s="151"/>
      <c r="M52" s="151"/>
    </row>
    <row r="53" spans="1:15" ht="15" thickBot="1" x14ac:dyDescent="0.4">
      <c r="A53" s="152"/>
      <c r="B53" s="175" t="s">
        <v>181</v>
      </c>
      <c r="C53" s="175"/>
      <c r="D53" s="176"/>
      <c r="E53" s="177">
        <f>E51+E46</f>
        <v>308256</v>
      </c>
      <c r="F53" s="178"/>
      <c r="G53" s="177">
        <f>G51+G46</f>
        <v>240256</v>
      </c>
      <c r="J53" s="151"/>
      <c r="K53" s="151"/>
      <c r="L53" s="151"/>
      <c r="M53" s="151"/>
    </row>
    <row r="54" spans="1:15" x14ac:dyDescent="0.35">
      <c r="A54" s="152"/>
      <c r="B54" s="194"/>
      <c r="C54" s="194"/>
      <c r="E54" s="167"/>
      <c r="F54" s="167"/>
      <c r="G54" s="167"/>
      <c r="J54" s="151"/>
      <c r="K54" s="151"/>
      <c r="L54" s="151"/>
      <c r="M54" s="151"/>
    </row>
    <row r="55" spans="1:15" x14ac:dyDescent="0.35">
      <c r="A55" s="152"/>
      <c r="B55" s="194"/>
      <c r="C55" s="194"/>
      <c r="E55" s="167"/>
      <c r="F55" s="167"/>
      <c r="G55" s="167"/>
      <c r="J55" s="151"/>
      <c r="K55" s="151"/>
      <c r="L55" s="151"/>
      <c r="M55" s="151"/>
    </row>
    <row r="56" spans="1:15" x14ac:dyDescent="0.35">
      <c r="A56" s="152"/>
      <c r="B56" s="36" t="s">
        <v>184</v>
      </c>
      <c r="C56" s="194"/>
      <c r="E56" s="167"/>
      <c r="F56" s="167"/>
      <c r="G56" s="167"/>
      <c r="J56" s="151"/>
      <c r="K56" s="151"/>
      <c r="L56" s="151"/>
      <c r="M56" s="151"/>
    </row>
    <row r="57" spans="1:15" x14ac:dyDescent="0.35">
      <c r="A57" s="152"/>
      <c r="B57" s="35" t="s">
        <v>186</v>
      </c>
      <c r="C57" s="190"/>
      <c r="E57" s="167"/>
      <c r="F57" s="167"/>
      <c r="G57" s="167"/>
      <c r="I57" s="150" t="s">
        <v>188</v>
      </c>
      <c r="J57" s="151"/>
      <c r="K57" s="151"/>
      <c r="L57" s="151"/>
      <c r="M57" s="151"/>
    </row>
    <row r="58" spans="1:15" x14ac:dyDescent="0.35">
      <c r="A58" s="152"/>
      <c r="B58" s="35" t="s">
        <v>126</v>
      </c>
      <c r="C58" s="190"/>
      <c r="E58" s="167"/>
      <c r="F58" s="167"/>
      <c r="G58" s="167"/>
      <c r="J58" s="151"/>
      <c r="K58" s="151"/>
      <c r="L58" s="151"/>
      <c r="M58" s="151"/>
    </row>
    <row r="59" spans="1:15" x14ac:dyDescent="0.35">
      <c r="A59" s="152"/>
      <c r="B59" s="180" t="s">
        <v>185</v>
      </c>
      <c r="C59" s="180"/>
      <c r="D59" s="171"/>
      <c r="E59" s="172">
        <f>SUM(E57:E58)</f>
        <v>0</v>
      </c>
      <c r="F59" s="172"/>
      <c r="G59" s="172">
        <f>SUM(G57:G58)</f>
        <v>0</v>
      </c>
      <c r="J59" s="151"/>
      <c r="K59" s="151"/>
      <c r="L59" s="151"/>
      <c r="M59" s="151"/>
    </row>
    <row r="60" spans="1:15" x14ac:dyDescent="0.35">
      <c r="A60" s="152"/>
      <c r="B60" s="194"/>
      <c r="C60" s="194"/>
      <c r="E60" s="167"/>
      <c r="F60" s="167"/>
      <c r="G60" s="167"/>
      <c r="J60" s="151"/>
      <c r="K60" s="151"/>
      <c r="L60" s="151"/>
      <c r="M60" s="151"/>
    </row>
    <row r="61" spans="1:15" x14ac:dyDescent="0.35">
      <c r="A61" s="152"/>
      <c r="B61" s="36" t="s">
        <v>54</v>
      </c>
      <c r="C61" s="36"/>
      <c r="E61" s="52"/>
      <c r="F61" s="52"/>
      <c r="G61" s="167"/>
      <c r="J61" s="229"/>
      <c r="K61" s="151"/>
      <c r="L61" s="151"/>
      <c r="M61" s="151"/>
    </row>
    <row r="62" spans="1:15" x14ac:dyDescent="0.35">
      <c r="A62" s="152"/>
      <c r="B62" s="35" t="s">
        <v>55</v>
      </c>
      <c r="C62" s="35"/>
      <c r="D62" s="152">
        <v>16</v>
      </c>
      <c r="E62" s="52">
        <v>150000</v>
      </c>
      <c r="F62" s="52"/>
      <c r="G62" s="179">
        <v>220000</v>
      </c>
      <c r="I62" s="150" t="s">
        <v>85</v>
      </c>
      <c r="J62" s="151"/>
      <c r="K62" s="151"/>
      <c r="L62" s="151"/>
      <c r="M62" s="151"/>
    </row>
    <row r="63" spans="1:15" x14ac:dyDescent="0.35">
      <c r="A63" s="152"/>
      <c r="B63" s="35" t="s">
        <v>187</v>
      </c>
      <c r="C63" s="35"/>
      <c r="D63" s="152">
        <v>16</v>
      </c>
      <c r="E63" s="52">
        <v>0</v>
      </c>
      <c r="F63" s="52"/>
      <c r="G63" s="179">
        <v>0</v>
      </c>
      <c r="J63" s="151"/>
      <c r="K63" s="151"/>
      <c r="L63" s="151"/>
      <c r="M63" s="151"/>
    </row>
    <row r="64" spans="1:15" x14ac:dyDescent="0.35">
      <c r="A64" s="152"/>
      <c r="B64" s="180" t="s">
        <v>56</v>
      </c>
      <c r="C64" s="180"/>
      <c r="D64" s="171"/>
      <c r="E64" s="172">
        <f>SUM(E62:E63)</f>
        <v>150000</v>
      </c>
      <c r="F64" s="172"/>
      <c r="G64" s="172">
        <f>SUM(G62:G63)</f>
        <v>220000</v>
      </c>
      <c r="J64" s="151"/>
      <c r="K64" s="151"/>
      <c r="L64" s="151"/>
      <c r="M64" s="151"/>
    </row>
    <row r="65" spans="1:13" x14ac:dyDescent="0.35">
      <c r="A65" s="152"/>
      <c r="B65" s="35"/>
      <c r="C65" s="35"/>
      <c r="E65" s="52"/>
      <c r="F65" s="52"/>
      <c r="G65" s="167"/>
      <c r="J65" s="151"/>
      <c r="K65" s="151"/>
      <c r="L65" s="151"/>
      <c r="M65" s="151"/>
    </row>
    <row r="66" spans="1:13" x14ac:dyDescent="0.35">
      <c r="A66" s="152"/>
      <c r="B66" s="36" t="s">
        <v>4</v>
      </c>
      <c r="C66" s="36"/>
      <c r="E66" s="52"/>
      <c r="F66" s="52"/>
      <c r="G66" s="167"/>
      <c r="J66" s="151"/>
      <c r="K66" s="151"/>
      <c r="L66" s="151"/>
      <c r="M66" s="151"/>
    </row>
    <row r="67" spans="1:13" x14ac:dyDescent="0.35">
      <c r="A67" s="152"/>
      <c r="B67" s="35" t="s">
        <v>34</v>
      </c>
      <c r="C67" s="35"/>
      <c r="E67" s="52">
        <v>50000</v>
      </c>
      <c r="F67" s="52"/>
      <c r="G67" s="179">
        <v>50000</v>
      </c>
      <c r="I67" s="150" t="s">
        <v>83</v>
      </c>
      <c r="J67" s="151"/>
      <c r="K67" s="151"/>
      <c r="L67" s="151"/>
      <c r="M67" s="151"/>
    </row>
    <row r="68" spans="1:13" x14ac:dyDescent="0.35">
      <c r="A68" s="152"/>
      <c r="B68" s="35" t="s">
        <v>35</v>
      </c>
      <c r="C68" s="35"/>
      <c r="E68" s="52">
        <v>0</v>
      </c>
      <c r="F68" s="52"/>
      <c r="G68" s="179">
        <v>0</v>
      </c>
      <c r="I68" s="150" t="s">
        <v>88</v>
      </c>
      <c r="J68" s="151"/>
      <c r="K68" s="151"/>
      <c r="L68" s="151"/>
      <c r="M68" s="151"/>
    </row>
    <row r="69" spans="1:13" x14ac:dyDescent="0.35">
      <c r="A69" s="152"/>
      <c r="B69" s="35" t="s">
        <v>5</v>
      </c>
      <c r="C69" s="35"/>
      <c r="D69" s="152">
        <v>17</v>
      </c>
      <c r="E69" s="52">
        <v>50000</v>
      </c>
      <c r="F69" s="52"/>
      <c r="G69" s="179">
        <v>33000</v>
      </c>
      <c r="I69" s="150" t="s">
        <v>89</v>
      </c>
    </row>
    <row r="70" spans="1:13" x14ac:dyDescent="0.35">
      <c r="A70" s="152"/>
      <c r="B70" s="180" t="s">
        <v>6</v>
      </c>
      <c r="C70" s="180"/>
      <c r="D70" s="171"/>
      <c r="E70" s="172">
        <f>SUM(E67:E69)</f>
        <v>100000</v>
      </c>
      <c r="F70" s="172"/>
      <c r="G70" s="172">
        <f>SUM(G67:G69)</f>
        <v>83000</v>
      </c>
    </row>
    <row r="71" spans="1:13" x14ac:dyDescent="0.35">
      <c r="A71" s="152"/>
      <c r="B71" s="35"/>
      <c r="C71" s="35"/>
      <c r="D71" s="195"/>
      <c r="E71" s="52"/>
      <c r="F71" s="52"/>
      <c r="G71" s="167"/>
    </row>
    <row r="72" spans="1:13" ht="15" thickBot="1" x14ac:dyDescent="0.4">
      <c r="A72" s="152"/>
      <c r="B72" s="175" t="s">
        <v>7</v>
      </c>
      <c r="C72" s="175"/>
      <c r="D72" s="196"/>
      <c r="E72" s="177">
        <f>+E64+E70+E59</f>
        <v>250000</v>
      </c>
      <c r="F72" s="177"/>
      <c r="G72" s="177">
        <f t="shared" ref="G72" si="0">+G64+G70</f>
        <v>303000</v>
      </c>
    </row>
    <row r="73" spans="1:13" x14ac:dyDescent="0.35">
      <c r="A73" s="152"/>
      <c r="E73" s="52"/>
      <c r="F73" s="151"/>
      <c r="G73" s="167"/>
    </row>
    <row r="74" spans="1:13" x14ac:dyDescent="0.35">
      <c r="A74" s="152"/>
      <c r="E74" s="52"/>
      <c r="F74" s="151"/>
      <c r="G74" s="167"/>
    </row>
    <row r="75" spans="1:13" ht="15" thickBot="1" x14ac:dyDescent="0.4">
      <c r="A75" s="152"/>
      <c r="B75" s="182" t="s">
        <v>257</v>
      </c>
      <c r="C75" s="182"/>
      <c r="D75" s="197"/>
      <c r="E75" s="184">
        <f>E53+E72</f>
        <v>558256</v>
      </c>
      <c r="F75" s="198"/>
      <c r="G75" s="184">
        <f>G53+G72</f>
        <v>543256</v>
      </c>
      <c r="J75" s="151"/>
    </row>
    <row r="76" spans="1:13" ht="15" thickTop="1" x14ac:dyDescent="0.35">
      <c r="A76" s="152"/>
      <c r="B76" s="163"/>
      <c r="C76" s="163"/>
      <c r="D76" s="162"/>
      <c r="E76" s="181"/>
      <c r="F76" s="151"/>
      <c r="G76" s="181"/>
    </row>
    <row r="77" spans="1:13" x14ac:dyDescent="0.35">
      <c r="A77" s="152"/>
      <c r="B77" s="163"/>
      <c r="C77" s="163"/>
      <c r="D77" s="162"/>
      <c r="E77" s="181"/>
      <c r="F77" s="151"/>
      <c r="G77" s="181"/>
    </row>
    <row r="78" spans="1:13" x14ac:dyDescent="0.35">
      <c r="C78" s="199" t="s">
        <v>39</v>
      </c>
      <c r="D78" s="169"/>
      <c r="E78" s="151"/>
      <c r="F78" s="151"/>
      <c r="G78" s="151"/>
    </row>
    <row r="79" spans="1:13" x14ac:dyDescent="0.35">
      <c r="G79" s="200"/>
    </row>
    <row r="80" spans="1:13" x14ac:dyDescent="0.35">
      <c r="G80" s="200"/>
    </row>
    <row r="81" spans="2:8" x14ac:dyDescent="0.35">
      <c r="B81" s="169" t="s">
        <v>77</v>
      </c>
      <c r="C81" s="169" t="s">
        <v>77</v>
      </c>
      <c r="D81" s="169"/>
      <c r="E81" s="202"/>
      <c r="F81" s="169" t="s">
        <v>77</v>
      </c>
      <c r="G81" s="169"/>
      <c r="H81" s="169"/>
    </row>
    <row r="82" spans="2:8" x14ac:dyDescent="0.35">
      <c r="B82" s="169" t="s">
        <v>121</v>
      </c>
      <c r="C82" s="169" t="s">
        <v>139</v>
      </c>
      <c r="D82" s="169"/>
      <c r="E82" s="169"/>
      <c r="F82" s="169" t="s">
        <v>10</v>
      </c>
      <c r="G82" s="169"/>
      <c r="H82" s="169"/>
    </row>
    <row r="83" spans="2:8" x14ac:dyDescent="0.35">
      <c r="B83" s="169"/>
      <c r="C83" s="169"/>
      <c r="D83" s="169"/>
      <c r="E83" s="169"/>
      <c r="F83" s="169"/>
      <c r="G83" s="169"/>
      <c r="H83" s="169"/>
    </row>
    <row r="84" spans="2:8" x14ac:dyDescent="0.35">
      <c r="B84" s="169"/>
      <c r="C84" s="169"/>
      <c r="D84" s="169"/>
      <c r="E84" s="202"/>
      <c r="F84" s="169"/>
      <c r="G84" s="203"/>
      <c r="H84" s="169"/>
    </row>
    <row r="85" spans="2:8" x14ac:dyDescent="0.35">
      <c r="B85" s="169" t="s">
        <v>77</v>
      </c>
      <c r="C85" s="169" t="s">
        <v>77</v>
      </c>
      <c r="D85" s="169"/>
      <c r="E85" s="202"/>
      <c r="F85" s="169" t="s">
        <v>77</v>
      </c>
      <c r="G85" s="169"/>
      <c r="H85" s="169"/>
    </row>
    <row r="86" spans="2:8" x14ac:dyDescent="0.35">
      <c r="B86" s="169" t="s">
        <v>10</v>
      </c>
      <c r="C86" s="169" t="s">
        <v>10</v>
      </c>
      <c r="D86" s="169"/>
      <c r="E86" s="169"/>
      <c r="F86" s="169" t="s">
        <v>10</v>
      </c>
      <c r="G86" s="169"/>
      <c r="H86" s="169"/>
    </row>
    <row r="87" spans="2:8" x14ac:dyDescent="0.35">
      <c r="B87" s="169"/>
      <c r="C87" s="169"/>
      <c r="D87" s="169"/>
      <c r="E87" s="169"/>
      <c r="F87" s="169"/>
      <c r="G87" s="169"/>
      <c r="H87" s="169"/>
    </row>
    <row r="88" spans="2:8" x14ac:dyDescent="0.35">
      <c r="B88" s="152"/>
      <c r="C88" s="152"/>
      <c r="E88" s="152"/>
      <c r="F88" s="152"/>
      <c r="G88" s="203"/>
      <c r="H88" s="169"/>
    </row>
    <row r="89" spans="2:8" x14ac:dyDescent="0.35">
      <c r="B89" s="169" t="s">
        <v>77</v>
      </c>
      <c r="C89" s="169" t="s">
        <v>77</v>
      </c>
      <c r="D89" s="169"/>
      <c r="E89" s="202"/>
      <c r="F89" s="221" t="s">
        <v>77</v>
      </c>
      <c r="G89" s="169"/>
      <c r="H89" s="169"/>
    </row>
    <row r="90" spans="2:8" x14ac:dyDescent="0.35">
      <c r="B90" s="169" t="s">
        <v>10</v>
      </c>
      <c r="C90" s="169" t="s">
        <v>10</v>
      </c>
      <c r="D90" s="169"/>
      <c r="E90" s="202"/>
      <c r="F90" s="221" t="s">
        <v>138</v>
      </c>
      <c r="G90" s="169"/>
      <c r="H90" s="169"/>
    </row>
    <row r="91" spans="2:8" x14ac:dyDescent="0.35">
      <c r="B91" s="169"/>
      <c r="C91" s="169"/>
      <c r="D91" s="169"/>
      <c r="E91" s="169"/>
      <c r="F91" s="169"/>
      <c r="G91" s="169"/>
      <c r="H91" s="169"/>
    </row>
    <row r="92" spans="2:8" x14ac:dyDescent="0.35">
      <c r="B92" s="200"/>
      <c r="C92" s="200"/>
      <c r="D92" s="169"/>
      <c r="E92" s="200"/>
      <c r="F92" s="200"/>
      <c r="G92" s="200"/>
      <c r="H92" s="200"/>
    </row>
    <row r="93" spans="2:8" x14ac:dyDescent="0.35">
      <c r="B93" s="200"/>
      <c r="C93" s="200"/>
      <c r="D93" s="169"/>
      <c r="E93" s="200"/>
      <c r="F93" s="200"/>
      <c r="G93" s="200"/>
      <c r="H93" s="200"/>
    </row>
    <row r="94" spans="2:8" x14ac:dyDescent="0.35">
      <c r="B94" s="200"/>
      <c r="C94" s="200"/>
      <c r="D94" s="169"/>
      <c r="E94" s="200"/>
      <c r="F94" s="200"/>
      <c r="G94" s="200"/>
      <c r="H94" s="200"/>
    </row>
  </sheetData>
  <mergeCells count="1">
    <mergeCell ref="B1:G1"/>
  </mergeCells>
  <pageMargins left="0.70866141732283472" right="0.70866141732283472" top="0.74803149606299213" bottom="0.19685039370078741" header="0.31496062992125984" footer="0.31496062992125984"/>
  <pageSetup paperSize="9" orientation="portrait" r:id="rId1"/>
  <rowBreaks count="1" manualBreakCount="1">
    <brk id="3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O270"/>
  <sheetViews>
    <sheetView showGridLines="0" tabSelected="1" zoomScaleNormal="100" zoomScaleSheetLayoutView="85" workbookViewId="0">
      <selection activeCell="K181" sqref="K181"/>
    </sheetView>
  </sheetViews>
  <sheetFormatPr baseColWidth="10" defaultColWidth="9.1796875" defaultRowHeight="13" x14ac:dyDescent="0.3"/>
  <cols>
    <col min="1" max="1" width="8.7265625" style="5" customWidth="1"/>
    <col min="2" max="2" width="15.08984375" style="5" customWidth="1"/>
    <col min="3" max="3" width="17.1796875" style="5" customWidth="1"/>
    <col min="4" max="4" width="11.26953125" style="5" customWidth="1"/>
    <col min="5" max="5" width="11.81640625" style="5" customWidth="1"/>
    <col min="6" max="7" width="11.54296875" style="5" customWidth="1"/>
    <col min="8" max="8" width="12.54296875" style="5" customWidth="1"/>
    <col min="9" max="9" width="11.26953125" style="5" customWidth="1"/>
    <col min="10" max="10" width="9.7265625" style="5" customWidth="1"/>
    <col min="11" max="14" width="9.1796875" style="5"/>
    <col min="15" max="15" width="10.26953125" style="5" bestFit="1" customWidth="1"/>
    <col min="16" max="16" width="9.81640625" style="5" bestFit="1" customWidth="1"/>
    <col min="17" max="16384" width="9.1796875" style="5"/>
  </cols>
  <sheetData>
    <row r="1" spans="1:8" ht="23.5" x14ac:dyDescent="0.55000000000000004">
      <c r="A1" s="242" t="str">
        <f>+Forside!B12</f>
        <v>Klubben Idrettslag</v>
      </c>
      <c r="B1" s="242"/>
      <c r="C1" s="242"/>
      <c r="D1" s="242"/>
      <c r="E1" s="242"/>
      <c r="F1" s="242"/>
      <c r="G1" s="242"/>
      <c r="H1" s="242"/>
    </row>
    <row r="2" spans="1:8" ht="12.75" customHeight="1" x14ac:dyDescent="0.55000000000000004">
      <c r="A2" s="222"/>
      <c r="D2" s="32"/>
      <c r="E2" s="33"/>
    </row>
    <row r="3" spans="1:8" ht="23.25" customHeight="1" x14ac:dyDescent="0.5">
      <c r="A3" s="243" t="s">
        <v>96</v>
      </c>
      <c r="B3" s="243"/>
      <c r="C3" s="243"/>
      <c r="D3" s="243"/>
      <c r="E3" s="243"/>
      <c r="F3" s="243"/>
      <c r="G3" s="243"/>
      <c r="H3" s="243"/>
    </row>
    <row r="4" spans="1:8" x14ac:dyDescent="0.3">
      <c r="E4" s="7"/>
    </row>
    <row r="5" spans="1:8" ht="12.75" customHeight="1" x14ac:dyDescent="0.3"/>
    <row r="6" spans="1:8" ht="14.5" x14ac:dyDescent="0.35">
      <c r="A6" s="34" t="s">
        <v>40</v>
      </c>
      <c r="B6" s="34" t="s">
        <v>14</v>
      </c>
    </row>
    <row r="7" spans="1:8" x14ac:dyDescent="0.3">
      <c r="B7" s="35" t="s">
        <v>149</v>
      </c>
    </row>
    <row r="8" spans="1:8" x14ac:dyDescent="0.3">
      <c r="B8" s="35" t="s">
        <v>150</v>
      </c>
    </row>
    <row r="9" spans="1:8" x14ac:dyDescent="0.3">
      <c r="B9" s="35"/>
    </row>
    <row r="10" spans="1:8" x14ac:dyDescent="0.3">
      <c r="B10" s="36" t="s">
        <v>60</v>
      </c>
    </row>
    <row r="11" spans="1:8" x14ac:dyDescent="0.3">
      <c r="B11" s="35" t="s">
        <v>151</v>
      </c>
    </row>
    <row r="12" spans="1:8" x14ac:dyDescent="0.3">
      <c r="B12" s="36"/>
    </row>
    <row r="13" spans="1:8" x14ac:dyDescent="0.3">
      <c r="B13" s="35" t="s">
        <v>109</v>
      </c>
    </row>
    <row r="14" spans="1:8" x14ac:dyDescent="0.3">
      <c r="B14" s="35" t="s">
        <v>111</v>
      </c>
    </row>
    <row r="15" spans="1:8" x14ac:dyDescent="0.3">
      <c r="B15" s="35" t="s">
        <v>110</v>
      </c>
    </row>
    <row r="16" spans="1:8" x14ac:dyDescent="0.3">
      <c r="B16" s="35"/>
    </row>
    <row r="17" spans="2:10" x14ac:dyDescent="0.3">
      <c r="B17" s="35" t="s">
        <v>103</v>
      </c>
    </row>
    <row r="18" spans="2:10" x14ac:dyDescent="0.3">
      <c r="B18" s="35" t="s">
        <v>105</v>
      </c>
    </row>
    <row r="19" spans="2:10" x14ac:dyDescent="0.3">
      <c r="B19" s="5" t="s">
        <v>106</v>
      </c>
    </row>
    <row r="20" spans="2:10" x14ac:dyDescent="0.3">
      <c r="B20" s="35" t="s">
        <v>113</v>
      </c>
    </row>
    <row r="21" spans="2:10" x14ac:dyDescent="0.3">
      <c r="B21" s="35" t="s">
        <v>112</v>
      </c>
    </row>
    <row r="22" spans="2:10" x14ac:dyDescent="0.3">
      <c r="B22" s="35" t="s">
        <v>104</v>
      </c>
    </row>
    <row r="23" spans="2:10" x14ac:dyDescent="0.3">
      <c r="B23" s="35" t="s">
        <v>93</v>
      </c>
    </row>
    <row r="24" spans="2:10" x14ac:dyDescent="0.3">
      <c r="B24" s="35"/>
    </row>
    <row r="25" spans="2:10" x14ac:dyDescent="0.3">
      <c r="B25" s="37" t="s">
        <v>21</v>
      </c>
    </row>
    <row r="26" spans="2:10" x14ac:dyDescent="0.3">
      <c r="B26" s="38" t="s">
        <v>22</v>
      </c>
    </row>
    <row r="27" spans="2:10" x14ac:dyDescent="0.3">
      <c r="B27" s="38" t="s">
        <v>23</v>
      </c>
    </row>
    <row r="28" spans="2:10" x14ac:dyDescent="0.3">
      <c r="B28" s="38"/>
    </row>
    <row r="29" spans="2:10" x14ac:dyDescent="0.3">
      <c r="B29" s="37" t="s">
        <v>32</v>
      </c>
      <c r="I29" s="31"/>
      <c r="J29" s="31"/>
    </row>
    <row r="30" spans="2:10" x14ac:dyDescent="0.3">
      <c r="B30" s="38" t="s">
        <v>115</v>
      </c>
      <c r="I30" s="31"/>
      <c r="J30" s="31"/>
    </row>
    <row r="31" spans="2:10" x14ac:dyDescent="0.3">
      <c r="B31" s="38" t="s">
        <v>114</v>
      </c>
      <c r="I31" s="31"/>
      <c r="J31" s="31"/>
    </row>
    <row r="32" spans="2:10" x14ac:dyDescent="0.3">
      <c r="B32" s="38"/>
      <c r="I32" s="31"/>
      <c r="J32" s="31"/>
    </row>
    <row r="33" spans="1:10" x14ac:dyDescent="0.3">
      <c r="B33" s="37" t="s">
        <v>61</v>
      </c>
      <c r="I33" s="31"/>
      <c r="J33" s="31"/>
    </row>
    <row r="34" spans="1:10" x14ac:dyDescent="0.3">
      <c r="B34" s="38" t="s">
        <v>59</v>
      </c>
      <c r="I34" s="31"/>
      <c r="J34" s="31"/>
    </row>
    <row r="35" spans="1:10" x14ac:dyDescent="0.3">
      <c r="B35" s="39" t="s">
        <v>26</v>
      </c>
    </row>
    <row r="36" spans="1:10" x14ac:dyDescent="0.3">
      <c r="B36" s="38" t="s">
        <v>24</v>
      </c>
    </row>
    <row r="37" spans="1:10" x14ac:dyDescent="0.3">
      <c r="B37" s="38" t="s">
        <v>25</v>
      </c>
    </row>
    <row r="38" spans="1:10" x14ac:dyDescent="0.3">
      <c r="B38" s="38"/>
    </row>
    <row r="39" spans="1:10" x14ac:dyDescent="0.3">
      <c r="B39" s="37" t="s">
        <v>15</v>
      </c>
    </row>
    <row r="40" spans="1:10" x14ac:dyDescent="0.3">
      <c r="B40" s="35" t="s">
        <v>58</v>
      </c>
    </row>
    <row r="41" spans="1:10" x14ac:dyDescent="0.3">
      <c r="B41" s="35" t="s">
        <v>108</v>
      </c>
    </row>
    <row r="42" spans="1:10" x14ac:dyDescent="0.3">
      <c r="B42" s="5" t="s">
        <v>107</v>
      </c>
    </row>
    <row r="45" spans="1:10" s="31" customFormat="1" ht="14.5" x14ac:dyDescent="0.35">
      <c r="A45" s="138" t="s">
        <v>41</v>
      </c>
      <c r="B45" s="139" t="s">
        <v>189</v>
      </c>
      <c r="C45" s="56"/>
      <c r="D45" s="56"/>
      <c r="E45" s="56"/>
      <c r="F45" s="56"/>
      <c r="G45" s="56"/>
    </row>
    <row r="46" spans="1:10" s="31" customFormat="1" x14ac:dyDescent="0.3">
      <c r="B46" s="140" t="s">
        <v>17</v>
      </c>
      <c r="C46" s="140"/>
      <c r="D46" s="140"/>
      <c r="E46" s="140"/>
      <c r="F46" s="141">
        <f>F57</f>
        <v>2021</v>
      </c>
      <c r="G46" s="141">
        <f>G57</f>
        <v>2020</v>
      </c>
    </row>
    <row r="47" spans="1:10" s="31" customFormat="1" x14ac:dyDescent="0.3">
      <c r="B47" s="56" t="s">
        <v>236</v>
      </c>
      <c r="C47" s="56"/>
      <c r="D47" s="56"/>
      <c r="E47" s="56"/>
      <c r="F47" s="43">
        <v>100000</v>
      </c>
      <c r="G47" s="43">
        <v>100000</v>
      </c>
    </row>
    <row r="48" spans="1:10" s="31" customFormat="1" x14ac:dyDescent="0.3">
      <c r="B48" s="56" t="s">
        <v>237</v>
      </c>
      <c r="C48" s="56"/>
      <c r="D48" s="56"/>
      <c r="E48" s="56"/>
      <c r="F48" s="43">
        <v>30000</v>
      </c>
      <c r="G48" s="43">
        <v>55000</v>
      </c>
    </row>
    <row r="49" spans="1:9" s="31" customFormat="1" x14ac:dyDescent="0.3">
      <c r="B49" s="56" t="s">
        <v>238</v>
      </c>
      <c r="C49" s="56"/>
      <c r="D49" s="56"/>
      <c r="E49" s="56"/>
      <c r="F49" s="43">
        <v>25000</v>
      </c>
      <c r="G49" s="43">
        <v>20000</v>
      </c>
    </row>
    <row r="50" spans="1:9" s="31" customFormat="1" x14ac:dyDescent="0.3">
      <c r="B50" s="142" t="s">
        <v>190</v>
      </c>
      <c r="F50" s="43">
        <v>25000</v>
      </c>
      <c r="G50" s="43">
        <v>25000</v>
      </c>
    </row>
    <row r="51" spans="1:9" s="31" customFormat="1" x14ac:dyDescent="0.3">
      <c r="B51" s="35" t="s">
        <v>191</v>
      </c>
      <c r="F51" s="43">
        <v>4000</v>
      </c>
      <c r="G51" s="43">
        <v>1300</v>
      </c>
    </row>
    <row r="52" spans="1:9" s="31" customFormat="1" x14ac:dyDescent="0.3">
      <c r="B52" s="35" t="s">
        <v>192</v>
      </c>
      <c r="F52" s="43">
        <v>1000</v>
      </c>
      <c r="G52" s="43">
        <v>700</v>
      </c>
    </row>
    <row r="53" spans="1:9" s="31" customFormat="1" x14ac:dyDescent="0.3">
      <c r="B53" s="143" t="s">
        <v>9</v>
      </c>
      <c r="C53" s="144"/>
      <c r="D53" s="144"/>
      <c r="E53" s="144"/>
      <c r="F53" s="145">
        <f>SUM(F47:F52)</f>
        <v>185000</v>
      </c>
      <c r="G53" s="145">
        <f>SUM(G47:G52)</f>
        <v>202000</v>
      </c>
    </row>
    <row r="56" spans="1:9" ht="14.5" x14ac:dyDescent="0.35">
      <c r="A56" s="34" t="s">
        <v>42</v>
      </c>
      <c r="B56" s="40" t="s">
        <v>193</v>
      </c>
      <c r="C56" s="21"/>
      <c r="D56" s="21"/>
      <c r="E56" s="21"/>
      <c r="F56" s="21"/>
      <c r="G56" s="21"/>
    </row>
    <row r="57" spans="1:9" x14ac:dyDescent="0.3">
      <c r="B57" s="41" t="s">
        <v>17</v>
      </c>
      <c r="C57" s="41"/>
      <c r="D57" s="41"/>
      <c r="E57" s="41"/>
      <c r="F57" s="42">
        <f>+Resultat!C6</f>
        <v>2021</v>
      </c>
      <c r="G57" s="42">
        <f>+F57-1</f>
        <v>2020</v>
      </c>
    </row>
    <row r="58" spans="1:9" x14ac:dyDescent="0.3">
      <c r="B58" s="39" t="s">
        <v>123</v>
      </c>
      <c r="F58" s="43">
        <v>20000</v>
      </c>
      <c r="G58" s="43">
        <v>10000</v>
      </c>
    </row>
    <row r="59" spans="1:9" x14ac:dyDescent="0.3">
      <c r="B59" s="39" t="s">
        <v>127</v>
      </c>
      <c r="F59" s="43">
        <v>20000</v>
      </c>
      <c r="G59" s="43">
        <v>10000</v>
      </c>
    </row>
    <row r="60" spans="1:9" x14ac:dyDescent="0.3">
      <c r="B60" s="38" t="s">
        <v>124</v>
      </c>
      <c r="F60" s="43">
        <v>20000</v>
      </c>
      <c r="G60" s="43">
        <v>10000</v>
      </c>
      <c r="I60" s="6"/>
    </row>
    <row r="61" spans="1:9" x14ac:dyDescent="0.3">
      <c r="B61" s="38" t="s">
        <v>125</v>
      </c>
      <c r="F61" s="43">
        <v>20000</v>
      </c>
      <c r="G61" s="43">
        <v>10000</v>
      </c>
    </row>
    <row r="62" spans="1:9" x14ac:dyDescent="0.3">
      <c r="B62" s="38" t="s">
        <v>126</v>
      </c>
      <c r="F62" s="43">
        <v>20000</v>
      </c>
      <c r="G62" s="43">
        <v>10000</v>
      </c>
    </row>
    <row r="63" spans="1:9" x14ac:dyDescent="0.3">
      <c r="B63" s="38" t="s">
        <v>126</v>
      </c>
      <c r="F63" s="43">
        <v>20000</v>
      </c>
      <c r="G63" s="43">
        <v>10000</v>
      </c>
    </row>
    <row r="64" spans="1:9" x14ac:dyDescent="0.3">
      <c r="B64" s="38" t="s">
        <v>18</v>
      </c>
      <c r="F64" s="43">
        <v>20000</v>
      </c>
      <c r="G64" s="43">
        <v>10000</v>
      </c>
    </row>
    <row r="65" spans="1:20" x14ac:dyDescent="0.3">
      <c r="B65" s="44" t="s">
        <v>9</v>
      </c>
      <c r="C65" s="45"/>
      <c r="D65" s="45"/>
      <c r="E65" s="45"/>
      <c r="F65" s="15">
        <f>SUM(F58:F64)</f>
        <v>140000</v>
      </c>
      <c r="G65" s="15">
        <f>SUM(G58:G64)</f>
        <v>70000</v>
      </c>
    </row>
    <row r="66" spans="1:20" x14ac:dyDescent="0.3">
      <c r="B66" s="18"/>
      <c r="C66" s="21"/>
      <c r="D66" s="21"/>
      <c r="E66" s="21"/>
      <c r="F66" s="46"/>
      <c r="G66" s="46"/>
    </row>
    <row r="67" spans="1:20" x14ac:dyDescent="0.3">
      <c r="B67" s="13"/>
      <c r="G67" s="46"/>
      <c r="H67" s="46"/>
    </row>
    <row r="68" spans="1:20" ht="14.5" x14ac:dyDescent="0.35">
      <c r="A68" s="34" t="s">
        <v>43</v>
      </c>
      <c r="B68" s="34" t="s">
        <v>194</v>
      </c>
      <c r="G68" s="46"/>
      <c r="H68" s="46"/>
    </row>
    <row r="69" spans="1:20" x14ac:dyDescent="0.3">
      <c r="B69" s="47" t="s">
        <v>17</v>
      </c>
      <c r="C69" s="48"/>
      <c r="D69" s="47"/>
      <c r="E69" s="47"/>
      <c r="F69" s="49">
        <f>+F57</f>
        <v>2021</v>
      </c>
      <c r="G69" s="49">
        <f>+G57</f>
        <v>2020</v>
      </c>
      <c r="H69" s="46"/>
    </row>
    <row r="70" spans="1:20" x14ac:dyDescent="0.3">
      <c r="B70" s="39" t="s">
        <v>195</v>
      </c>
      <c r="C70" s="39"/>
      <c r="D70" s="39"/>
      <c r="E70" s="38"/>
      <c r="F70" s="43">
        <v>20000</v>
      </c>
      <c r="G70" s="43">
        <v>10000</v>
      </c>
      <c r="H70" s="46"/>
    </row>
    <row r="71" spans="1:20" x14ac:dyDescent="0.3">
      <c r="B71" s="39" t="s">
        <v>196</v>
      </c>
      <c r="C71" s="39"/>
      <c r="D71" s="39"/>
      <c r="E71" s="38"/>
      <c r="F71" s="43">
        <v>15000</v>
      </c>
      <c r="G71" s="43">
        <v>15000</v>
      </c>
      <c r="H71" s="46"/>
    </row>
    <row r="72" spans="1:20" x14ac:dyDescent="0.3">
      <c r="B72" s="38" t="s">
        <v>197</v>
      </c>
      <c r="C72" s="51"/>
      <c r="D72" s="38"/>
      <c r="E72" s="38"/>
      <c r="F72" s="43">
        <v>5000</v>
      </c>
      <c r="G72" s="43">
        <v>5000</v>
      </c>
      <c r="H72" s="46"/>
    </row>
    <row r="73" spans="1:20" ht="15.75" customHeight="1" x14ac:dyDescent="0.3">
      <c r="B73" s="53" t="s">
        <v>9</v>
      </c>
      <c r="C73" s="54"/>
      <c r="D73" s="53"/>
      <c r="E73" s="53"/>
      <c r="F73" s="55">
        <f>SUM(F70:F72)</f>
        <v>40000</v>
      </c>
      <c r="G73" s="55">
        <f>SUM(G70:G72)</f>
        <v>30000</v>
      </c>
      <c r="H73" s="20"/>
      <c r="K73" s="38"/>
      <c r="L73" s="38"/>
      <c r="M73" s="38"/>
      <c r="N73" s="38"/>
      <c r="O73" s="38"/>
      <c r="P73" s="38"/>
      <c r="Q73" s="38"/>
      <c r="R73" s="38"/>
      <c r="S73" s="38"/>
      <c r="T73" s="38"/>
    </row>
    <row r="74" spans="1:20" x14ac:dyDescent="0.3">
      <c r="F74" s="6"/>
      <c r="G74" s="6"/>
      <c r="K74" s="38"/>
      <c r="L74" s="38"/>
      <c r="M74" s="38"/>
      <c r="N74" s="38"/>
      <c r="O74" s="38"/>
      <c r="P74" s="38"/>
      <c r="Q74" s="38"/>
      <c r="R74" s="38"/>
      <c r="S74" s="38"/>
      <c r="T74" s="38"/>
    </row>
    <row r="75" spans="1:20" x14ac:dyDescent="0.3">
      <c r="F75" s="6"/>
      <c r="G75" s="6"/>
      <c r="K75" s="38"/>
      <c r="L75" s="38"/>
      <c r="M75" s="38"/>
      <c r="N75" s="38"/>
      <c r="O75" s="38"/>
      <c r="P75" s="38"/>
      <c r="Q75" s="38"/>
      <c r="R75" s="38"/>
      <c r="S75" s="38"/>
      <c r="T75" s="38"/>
    </row>
    <row r="76" spans="1:20" ht="14.5" x14ac:dyDescent="0.35">
      <c r="A76" s="34" t="s">
        <v>44</v>
      </c>
      <c r="B76" s="34" t="s">
        <v>198</v>
      </c>
      <c r="G76" s="46"/>
      <c r="K76" s="38"/>
      <c r="L76" s="38"/>
      <c r="M76" s="38"/>
      <c r="N76" s="38"/>
      <c r="O76" s="38"/>
      <c r="P76" s="38"/>
      <c r="Q76" s="38"/>
      <c r="R76" s="38"/>
      <c r="S76" s="38"/>
      <c r="T76" s="38"/>
    </row>
    <row r="77" spans="1:20" x14ac:dyDescent="0.3">
      <c r="B77" s="47" t="s">
        <v>17</v>
      </c>
      <c r="C77" s="48"/>
      <c r="D77" s="47"/>
      <c r="E77" s="47"/>
      <c r="F77" s="49">
        <f>F69</f>
        <v>2021</v>
      </c>
      <c r="G77" s="49">
        <f>G69</f>
        <v>2020</v>
      </c>
      <c r="K77" s="38"/>
      <c r="L77" s="38"/>
      <c r="M77" s="38"/>
      <c r="N77" s="38"/>
      <c r="O77" s="38"/>
      <c r="P77" s="38"/>
      <c r="Q77" s="38"/>
      <c r="R77" s="38"/>
      <c r="S77" s="38"/>
      <c r="T77" s="38"/>
    </row>
    <row r="78" spans="1:20" x14ac:dyDescent="0.3">
      <c r="B78" s="146" t="s">
        <v>201</v>
      </c>
      <c r="C78" s="86"/>
      <c r="D78" s="82"/>
      <c r="E78" s="82"/>
      <c r="F78" s="245"/>
      <c r="G78" s="245"/>
      <c r="K78" s="38"/>
      <c r="L78" s="38"/>
      <c r="M78" s="38"/>
      <c r="N78" s="38"/>
      <c r="O78" s="38"/>
      <c r="P78" s="38"/>
      <c r="Q78" s="38"/>
      <c r="R78" s="38"/>
      <c r="S78" s="38"/>
      <c r="T78" s="38"/>
    </row>
    <row r="79" spans="1:20" x14ac:dyDescent="0.3">
      <c r="B79" s="142" t="s">
        <v>204</v>
      </c>
      <c r="C79" s="142"/>
      <c r="D79" s="142"/>
      <c r="E79" s="35"/>
      <c r="F79" s="43">
        <v>60000</v>
      </c>
      <c r="G79" s="43">
        <v>50000</v>
      </c>
      <c r="K79" s="38"/>
      <c r="L79" s="38"/>
      <c r="M79" s="38"/>
      <c r="N79" s="38"/>
      <c r="O79" s="38"/>
      <c r="P79" s="38"/>
      <c r="Q79" s="38"/>
      <c r="R79" s="38"/>
      <c r="S79" s="38"/>
      <c r="T79" s="38"/>
    </row>
    <row r="80" spans="1:20" x14ac:dyDescent="0.3">
      <c r="B80" s="142" t="s">
        <v>214</v>
      </c>
      <c r="C80" s="142"/>
      <c r="D80" s="142"/>
      <c r="E80" s="35"/>
      <c r="F80" s="43">
        <v>30000</v>
      </c>
      <c r="G80" s="43">
        <v>35000</v>
      </c>
      <c r="K80" s="38"/>
      <c r="L80" s="38"/>
      <c r="M80" s="38"/>
      <c r="N80" s="38"/>
      <c r="O80" s="38"/>
      <c r="P80" s="38"/>
      <c r="Q80" s="38"/>
      <c r="R80" s="38"/>
      <c r="S80" s="38"/>
      <c r="T80" s="38"/>
    </row>
    <row r="81" spans="1:20" x14ac:dyDescent="0.3">
      <c r="B81" s="142" t="s">
        <v>199</v>
      </c>
      <c r="C81" s="142"/>
      <c r="D81" s="142"/>
      <c r="E81" s="35"/>
      <c r="F81" s="43">
        <v>15000</v>
      </c>
      <c r="G81" s="43">
        <v>15000</v>
      </c>
      <c r="K81" s="38"/>
      <c r="L81" s="38"/>
      <c r="M81" s="38"/>
      <c r="N81" s="38"/>
      <c r="O81" s="38"/>
      <c r="P81" s="38"/>
      <c r="Q81" s="38"/>
      <c r="R81" s="38"/>
      <c r="S81" s="38"/>
      <c r="T81" s="38"/>
    </row>
    <row r="82" spans="1:20" x14ac:dyDescent="0.3">
      <c r="B82" s="142" t="s">
        <v>208</v>
      </c>
      <c r="C82" s="142"/>
      <c r="D82" s="142"/>
      <c r="E82" s="35"/>
      <c r="F82" s="43">
        <v>5000</v>
      </c>
      <c r="G82" s="43">
        <v>5000</v>
      </c>
      <c r="K82" s="38"/>
      <c r="L82" s="38"/>
      <c r="M82" s="38"/>
      <c r="N82" s="38"/>
      <c r="O82" s="38"/>
      <c r="P82" s="38"/>
      <c r="Q82" s="38"/>
      <c r="R82" s="38"/>
      <c r="S82" s="38"/>
      <c r="T82" s="38"/>
    </row>
    <row r="83" spans="1:20" x14ac:dyDescent="0.3">
      <c r="B83" s="142" t="s">
        <v>200</v>
      </c>
      <c r="C83" s="142"/>
      <c r="D83" s="142"/>
      <c r="E83" s="35"/>
      <c r="F83" s="43">
        <v>2000</v>
      </c>
      <c r="G83" s="43">
        <v>0</v>
      </c>
      <c r="K83" s="38"/>
      <c r="L83" s="38"/>
      <c r="M83" s="38"/>
      <c r="N83" s="38"/>
      <c r="O83" s="38"/>
      <c r="P83" s="38"/>
      <c r="Q83" s="38"/>
      <c r="R83" s="38"/>
      <c r="S83" s="38"/>
      <c r="T83" s="38"/>
    </row>
    <row r="84" spans="1:20" x14ac:dyDescent="0.3">
      <c r="B84" s="142" t="s">
        <v>205</v>
      </c>
      <c r="C84" s="142"/>
      <c r="D84" s="142"/>
      <c r="E84" s="35"/>
      <c r="F84" s="43">
        <v>2000</v>
      </c>
      <c r="G84" s="43">
        <v>2000</v>
      </c>
      <c r="K84" s="38"/>
      <c r="L84" s="38"/>
      <c r="M84" s="38"/>
      <c r="N84" s="38"/>
      <c r="O84" s="38"/>
      <c r="P84" s="38"/>
      <c r="Q84" s="38"/>
      <c r="R84" s="38"/>
      <c r="S84" s="38"/>
      <c r="T84" s="38"/>
    </row>
    <row r="85" spans="1:20" x14ac:dyDescent="0.3">
      <c r="B85" s="194" t="s">
        <v>202</v>
      </c>
      <c r="C85" s="142"/>
      <c r="D85" s="142"/>
      <c r="E85" s="35"/>
      <c r="F85" s="43"/>
      <c r="G85" s="43"/>
      <c r="J85" s="246" t="s">
        <v>203</v>
      </c>
      <c r="K85" s="38"/>
      <c r="L85" s="38"/>
      <c r="M85" s="38"/>
      <c r="N85" s="38"/>
      <c r="O85" s="38"/>
      <c r="P85" s="38"/>
      <c r="Q85" s="38"/>
      <c r="R85" s="38"/>
      <c r="S85" s="38"/>
      <c r="T85" s="38"/>
    </row>
    <row r="86" spans="1:20" x14ac:dyDescent="0.3">
      <c r="B86" s="142" t="s">
        <v>207</v>
      </c>
      <c r="C86" s="142"/>
      <c r="D86" s="142"/>
      <c r="E86" s="35"/>
      <c r="F86" s="43">
        <v>10000</v>
      </c>
      <c r="G86" s="43">
        <v>0</v>
      </c>
      <c r="K86" s="38"/>
      <c r="L86" s="38"/>
      <c r="M86" s="38"/>
      <c r="N86" s="38"/>
      <c r="O86" s="38"/>
      <c r="P86" s="38"/>
      <c r="Q86" s="38"/>
      <c r="R86" s="38"/>
      <c r="S86" s="38"/>
      <c r="T86" s="38"/>
    </row>
    <row r="87" spans="1:20" x14ac:dyDescent="0.3">
      <c r="B87" s="35" t="s">
        <v>206</v>
      </c>
      <c r="C87" s="195"/>
      <c r="D87" s="35"/>
      <c r="E87" s="35"/>
      <c r="F87" s="43">
        <v>0</v>
      </c>
      <c r="G87" s="43">
        <v>5000</v>
      </c>
      <c r="K87" s="38"/>
      <c r="L87" s="38"/>
      <c r="M87" s="38"/>
      <c r="N87" s="38"/>
      <c r="O87" s="38"/>
      <c r="P87" s="38"/>
      <c r="Q87" s="38"/>
      <c r="R87" s="38"/>
      <c r="S87" s="38"/>
      <c r="T87" s="38"/>
    </row>
    <row r="88" spans="1:20" ht="14" customHeight="1" x14ac:dyDescent="0.3">
      <c r="B88" s="53" t="s">
        <v>9</v>
      </c>
      <c r="C88" s="54"/>
      <c r="D88" s="53"/>
      <c r="E88" s="53"/>
      <c r="F88" s="55">
        <f>SUM(F79:F87)</f>
        <v>124000</v>
      </c>
      <c r="G88" s="55">
        <f>SUM(G79:G87)</f>
        <v>112000</v>
      </c>
      <c r="K88" s="38"/>
      <c r="L88" s="38"/>
      <c r="M88" s="38"/>
      <c r="N88" s="38"/>
      <c r="O88" s="38"/>
      <c r="P88" s="38"/>
      <c r="Q88" s="38"/>
      <c r="R88" s="38"/>
      <c r="S88" s="38"/>
      <c r="T88" s="38"/>
    </row>
    <row r="89" spans="1:20" x14ac:dyDescent="0.3">
      <c r="F89" s="6"/>
      <c r="G89" s="6"/>
      <c r="K89" s="38"/>
      <c r="L89" s="38"/>
      <c r="M89" s="38"/>
      <c r="N89" s="38"/>
      <c r="O89" s="38"/>
      <c r="P89" s="38"/>
      <c r="Q89" s="38"/>
      <c r="R89" s="38"/>
      <c r="S89" s="38"/>
      <c r="T89" s="38"/>
    </row>
    <row r="90" spans="1:20" x14ac:dyDescent="0.3">
      <c r="F90" s="6"/>
      <c r="G90" s="6"/>
      <c r="K90" s="38"/>
      <c r="L90" s="38"/>
      <c r="M90" s="38"/>
      <c r="N90" s="38"/>
      <c r="O90" s="38"/>
      <c r="P90" s="38"/>
      <c r="Q90" s="38"/>
      <c r="R90" s="38"/>
      <c r="S90" s="38"/>
      <c r="T90" s="38"/>
    </row>
    <row r="91" spans="1:20" ht="14.5" x14ac:dyDescent="0.35">
      <c r="A91" s="34" t="s">
        <v>52</v>
      </c>
      <c r="B91" s="34" t="s">
        <v>209</v>
      </c>
      <c r="G91" s="46"/>
      <c r="H91" s="46"/>
    </row>
    <row r="92" spans="1:20" x14ac:dyDescent="0.3">
      <c r="B92" s="47" t="s">
        <v>17</v>
      </c>
      <c r="C92" s="48"/>
      <c r="D92" s="47"/>
      <c r="E92" s="47"/>
      <c r="F92" s="49">
        <f>F77</f>
        <v>2021</v>
      </c>
      <c r="G92" s="49">
        <f>G77</f>
        <v>2020</v>
      </c>
      <c r="H92" s="46"/>
    </row>
    <row r="93" spans="1:20" x14ac:dyDescent="0.3">
      <c r="B93" s="39" t="s">
        <v>210</v>
      </c>
      <c r="C93" s="39"/>
      <c r="D93" s="39"/>
      <c r="E93" s="38"/>
      <c r="F93" s="43">
        <v>10000</v>
      </c>
      <c r="G93" s="43">
        <v>0</v>
      </c>
      <c r="H93" s="46"/>
    </row>
    <row r="94" spans="1:20" hidden="1" x14ac:dyDescent="0.3">
      <c r="B94" s="38"/>
      <c r="C94" s="51"/>
      <c r="D94" s="38"/>
      <c r="E94" s="38"/>
      <c r="F94" s="43"/>
      <c r="G94" s="43"/>
      <c r="H94" s="46"/>
    </row>
    <row r="95" spans="1:20" ht="15.75" customHeight="1" x14ac:dyDescent="0.3">
      <c r="B95" s="53" t="s">
        <v>9</v>
      </c>
      <c r="C95" s="54"/>
      <c r="D95" s="53"/>
      <c r="E95" s="53"/>
      <c r="F95" s="55">
        <f>SUM(F93:F94)</f>
        <v>10000</v>
      </c>
      <c r="G95" s="55">
        <f>SUM(G93:G94)</f>
        <v>0</v>
      </c>
      <c r="H95" s="20"/>
      <c r="K95" s="38"/>
      <c r="L95" s="38"/>
      <c r="M95" s="38"/>
      <c r="N95" s="38"/>
      <c r="O95" s="38"/>
      <c r="P95" s="38"/>
      <c r="Q95" s="38"/>
      <c r="R95" s="38"/>
      <c r="S95" s="38"/>
      <c r="T95" s="38"/>
    </row>
    <row r="96" spans="1:20" x14ac:dyDescent="0.3">
      <c r="F96" s="6"/>
      <c r="G96" s="6"/>
      <c r="K96" s="38"/>
      <c r="L96" s="38"/>
      <c r="M96" s="38"/>
      <c r="N96" s="38"/>
      <c r="O96" s="38"/>
      <c r="P96" s="38"/>
      <c r="Q96" s="38"/>
      <c r="R96" s="38"/>
      <c r="S96" s="38"/>
      <c r="T96" s="38"/>
    </row>
    <row r="97" spans="1:20" x14ac:dyDescent="0.3">
      <c r="F97" s="6"/>
      <c r="G97" s="6"/>
      <c r="K97" s="38"/>
      <c r="L97" s="38"/>
      <c r="M97" s="38"/>
      <c r="N97" s="38"/>
      <c r="O97" s="38"/>
      <c r="P97" s="38"/>
      <c r="Q97" s="38"/>
      <c r="R97" s="38"/>
      <c r="S97" s="38"/>
      <c r="T97" s="38"/>
    </row>
    <row r="98" spans="1:20" ht="14.5" x14ac:dyDescent="0.35">
      <c r="A98" s="34" t="s">
        <v>116</v>
      </c>
      <c r="B98" s="34" t="s">
        <v>211</v>
      </c>
      <c r="G98" s="46"/>
      <c r="K98" s="38"/>
      <c r="L98" s="38"/>
      <c r="M98" s="38"/>
      <c r="N98" s="38"/>
      <c r="O98" s="38"/>
      <c r="P98" s="38"/>
      <c r="Q98" s="38"/>
      <c r="R98" s="38"/>
      <c r="S98" s="38"/>
      <c r="T98" s="38"/>
    </row>
    <row r="99" spans="1:20" x14ac:dyDescent="0.3">
      <c r="B99" s="47" t="s">
        <v>17</v>
      </c>
      <c r="C99" s="48"/>
      <c r="D99" s="47"/>
      <c r="E99" s="47"/>
      <c r="F99" s="49">
        <f>F92</f>
        <v>2021</v>
      </c>
      <c r="G99" s="49">
        <f>G92</f>
        <v>2020</v>
      </c>
      <c r="K99" s="38"/>
      <c r="L99" s="38"/>
      <c r="M99" s="38"/>
      <c r="N99" s="38"/>
      <c r="O99" s="38"/>
      <c r="P99" s="38"/>
      <c r="Q99" s="38"/>
      <c r="R99" s="38"/>
      <c r="S99" s="38"/>
      <c r="T99" s="38"/>
    </row>
    <row r="100" spans="1:20" x14ac:dyDescent="0.3">
      <c r="B100" s="82" t="s">
        <v>217</v>
      </c>
      <c r="C100" s="86"/>
      <c r="D100" s="82"/>
      <c r="E100" s="82"/>
      <c r="F100" s="43">
        <v>22000</v>
      </c>
      <c r="G100" s="43">
        <v>20000</v>
      </c>
      <c r="K100" s="38"/>
      <c r="L100" s="38"/>
      <c r="M100" s="38"/>
      <c r="N100" s="38"/>
      <c r="O100" s="38"/>
      <c r="P100" s="38"/>
      <c r="Q100" s="38"/>
      <c r="R100" s="38"/>
      <c r="S100" s="38"/>
      <c r="T100" s="38"/>
    </row>
    <row r="101" spans="1:20" x14ac:dyDescent="0.3">
      <c r="B101" s="82" t="s">
        <v>215</v>
      </c>
      <c r="C101" s="86"/>
      <c r="D101" s="82"/>
      <c r="E101" s="82"/>
      <c r="F101" s="43">
        <v>20000</v>
      </c>
      <c r="G101" s="43">
        <v>15000</v>
      </c>
      <c r="K101" s="38"/>
      <c r="L101" s="38"/>
      <c r="M101" s="38"/>
      <c r="N101" s="38"/>
      <c r="O101" s="38"/>
      <c r="P101" s="38"/>
      <c r="Q101" s="38"/>
      <c r="R101" s="38"/>
      <c r="S101" s="38"/>
      <c r="T101" s="38"/>
    </row>
    <row r="102" spans="1:20" x14ac:dyDescent="0.3">
      <c r="B102" s="39" t="s">
        <v>212</v>
      </c>
      <c r="C102" s="39"/>
      <c r="D102" s="39"/>
      <c r="E102" s="38"/>
      <c r="F102" s="43">
        <v>20000</v>
      </c>
      <c r="G102" s="43">
        <v>10000</v>
      </c>
      <c r="K102" s="38"/>
      <c r="L102" s="38"/>
      <c r="M102" s="38"/>
      <c r="N102" s="38"/>
      <c r="O102" s="38"/>
      <c r="P102" s="38"/>
      <c r="Q102" s="38"/>
      <c r="R102" s="38"/>
      <c r="S102" s="38"/>
      <c r="T102" s="38"/>
    </row>
    <row r="103" spans="1:20" x14ac:dyDescent="0.3">
      <c r="B103" s="39" t="s">
        <v>213</v>
      </c>
      <c r="C103" s="39"/>
      <c r="D103" s="39"/>
      <c r="E103" s="38"/>
      <c r="F103" s="43">
        <v>15000</v>
      </c>
      <c r="G103" s="43">
        <v>15000</v>
      </c>
      <c r="K103" s="38"/>
      <c r="L103" s="38"/>
      <c r="M103" s="38"/>
      <c r="N103" s="38"/>
      <c r="O103" s="38"/>
      <c r="P103" s="38"/>
      <c r="Q103" s="38"/>
      <c r="R103" s="38"/>
      <c r="S103" s="38"/>
      <c r="T103" s="38"/>
    </row>
    <row r="104" spans="1:20" x14ac:dyDescent="0.3">
      <c r="B104" s="38" t="s">
        <v>216</v>
      </c>
      <c r="C104" s="51"/>
      <c r="D104" s="38"/>
      <c r="E104" s="38"/>
      <c r="F104" s="43">
        <v>5000</v>
      </c>
      <c r="G104" s="43">
        <v>5000</v>
      </c>
      <c r="K104" s="38"/>
      <c r="L104" s="38"/>
      <c r="M104" s="38"/>
      <c r="N104" s="38"/>
      <c r="O104" s="38"/>
      <c r="P104" s="38"/>
      <c r="Q104" s="38"/>
      <c r="R104" s="38"/>
      <c r="S104" s="38"/>
      <c r="T104" s="38"/>
    </row>
    <row r="105" spans="1:20" x14ac:dyDescent="0.3">
      <c r="B105" s="53" t="s">
        <v>9</v>
      </c>
      <c r="C105" s="54"/>
      <c r="D105" s="53"/>
      <c r="E105" s="53"/>
      <c r="F105" s="55">
        <f>SUM(F100:F104)</f>
        <v>82000</v>
      </c>
      <c r="G105" s="55">
        <f>SUM(G100:G104)</f>
        <v>65000</v>
      </c>
      <c r="K105" s="38"/>
      <c r="L105" s="38"/>
      <c r="M105" s="38"/>
      <c r="N105" s="38"/>
      <c r="O105" s="38"/>
      <c r="P105" s="38"/>
      <c r="Q105" s="38"/>
      <c r="R105" s="38"/>
      <c r="S105" s="38"/>
      <c r="T105" s="38"/>
    </row>
    <row r="106" spans="1:20" x14ac:dyDescent="0.3">
      <c r="F106" s="6"/>
      <c r="G106" s="6"/>
      <c r="K106" s="38"/>
      <c r="L106" s="38"/>
      <c r="M106" s="38"/>
      <c r="N106" s="38"/>
      <c r="O106" s="38"/>
      <c r="P106" s="38"/>
      <c r="Q106" s="38"/>
      <c r="R106" s="38"/>
      <c r="S106" s="38"/>
      <c r="T106" s="38"/>
    </row>
    <row r="107" spans="1:20" x14ac:dyDescent="0.3">
      <c r="F107" s="6"/>
      <c r="G107" s="6"/>
      <c r="K107" s="38"/>
      <c r="L107" s="38"/>
      <c r="M107" s="38"/>
      <c r="N107" s="38"/>
      <c r="O107" s="38"/>
      <c r="P107" s="38"/>
      <c r="Q107" s="38"/>
      <c r="R107" s="38"/>
      <c r="S107" s="38"/>
      <c r="T107" s="38"/>
    </row>
    <row r="108" spans="1:20" ht="14.5" x14ac:dyDescent="0.35">
      <c r="A108" s="34" t="s">
        <v>53</v>
      </c>
      <c r="B108" s="34" t="s">
        <v>218</v>
      </c>
      <c r="G108" s="46"/>
      <c r="K108" s="38"/>
      <c r="L108" s="38"/>
      <c r="M108" s="38"/>
      <c r="N108" s="38"/>
      <c r="O108" s="38"/>
      <c r="P108" s="38"/>
      <c r="Q108" s="38"/>
      <c r="R108" s="38"/>
      <c r="S108" s="38"/>
      <c r="T108" s="38"/>
    </row>
    <row r="109" spans="1:20" x14ac:dyDescent="0.3">
      <c r="B109" s="47" t="s">
        <v>17</v>
      </c>
      <c r="C109" s="48"/>
      <c r="D109" s="47"/>
      <c r="E109" s="47"/>
      <c r="F109" s="49">
        <f>F99</f>
        <v>2021</v>
      </c>
      <c r="G109" s="49">
        <f>G99</f>
        <v>2020</v>
      </c>
      <c r="K109" s="38"/>
      <c r="L109" s="38"/>
      <c r="M109" s="38"/>
      <c r="N109" s="38"/>
      <c r="O109" s="38"/>
      <c r="P109" s="38"/>
      <c r="Q109" s="38"/>
      <c r="R109" s="38"/>
      <c r="S109" s="38"/>
      <c r="T109" s="38"/>
    </row>
    <row r="110" spans="1:20" x14ac:dyDescent="0.3">
      <c r="B110" s="82" t="s">
        <v>220</v>
      </c>
      <c r="C110" s="86"/>
      <c r="D110" s="82"/>
      <c r="E110" s="82"/>
      <c r="F110" s="43">
        <v>70000</v>
      </c>
      <c r="G110" s="43">
        <v>50000</v>
      </c>
      <c r="K110" s="38"/>
      <c r="L110" s="38"/>
      <c r="M110" s="38"/>
      <c r="N110" s="38"/>
      <c r="O110" s="38"/>
      <c r="P110" s="38"/>
      <c r="Q110" s="38"/>
      <c r="R110" s="38"/>
      <c r="S110" s="38"/>
      <c r="T110" s="38"/>
    </row>
    <row r="111" spans="1:20" x14ac:dyDescent="0.3">
      <c r="B111" s="82" t="s">
        <v>219</v>
      </c>
      <c r="C111" s="86"/>
      <c r="D111" s="82"/>
      <c r="E111" s="82"/>
      <c r="F111" s="43">
        <v>60000</v>
      </c>
      <c r="G111" s="43">
        <v>80000</v>
      </c>
      <c r="K111" s="38"/>
      <c r="L111" s="38"/>
      <c r="M111" s="38"/>
      <c r="N111" s="38"/>
      <c r="O111" s="38"/>
      <c r="P111" s="38"/>
      <c r="Q111" s="38"/>
      <c r="R111" s="38"/>
      <c r="S111" s="38"/>
      <c r="T111" s="38"/>
    </row>
    <row r="112" spans="1:20" x14ac:dyDescent="0.3">
      <c r="B112" s="39" t="s">
        <v>221</v>
      </c>
      <c r="C112" s="39"/>
      <c r="D112" s="39"/>
      <c r="E112" s="38"/>
      <c r="F112" s="43">
        <v>30000</v>
      </c>
      <c r="G112" s="43">
        <v>10000</v>
      </c>
      <c r="K112" s="38"/>
      <c r="L112" s="38"/>
      <c r="M112" s="38"/>
      <c r="N112" s="38"/>
      <c r="O112" s="38"/>
      <c r="P112" s="38"/>
      <c r="Q112" s="38"/>
      <c r="R112" s="38"/>
      <c r="S112" s="38"/>
      <c r="T112" s="38"/>
    </row>
    <row r="113" spans="1:20" x14ac:dyDescent="0.3">
      <c r="B113" s="39" t="s">
        <v>222</v>
      </c>
      <c r="C113" s="39"/>
      <c r="D113" s="39"/>
      <c r="E113" s="38"/>
      <c r="F113" s="43">
        <v>15000</v>
      </c>
      <c r="G113" s="43">
        <v>30000</v>
      </c>
      <c r="K113" s="38"/>
      <c r="L113" s="38"/>
      <c r="M113" s="38"/>
      <c r="N113" s="38"/>
      <c r="O113" s="38"/>
      <c r="P113" s="38"/>
      <c r="Q113" s="38"/>
      <c r="R113" s="38"/>
      <c r="S113" s="38"/>
      <c r="T113" s="38"/>
    </row>
    <row r="114" spans="1:20" x14ac:dyDescent="0.3">
      <c r="B114" s="38" t="s">
        <v>223</v>
      </c>
      <c r="C114" s="51"/>
      <c r="D114" s="38"/>
      <c r="E114" s="38"/>
      <c r="F114" s="43">
        <v>5000</v>
      </c>
      <c r="G114" s="43">
        <v>5000</v>
      </c>
      <c r="K114" s="38"/>
      <c r="L114" s="38"/>
      <c r="M114" s="38"/>
      <c r="N114" s="38"/>
      <c r="O114" s="38"/>
      <c r="P114" s="38"/>
      <c r="Q114" s="38"/>
      <c r="R114" s="38"/>
      <c r="S114" s="38"/>
      <c r="T114" s="38"/>
    </row>
    <row r="115" spans="1:20" x14ac:dyDescent="0.3">
      <c r="B115" s="53" t="s">
        <v>9</v>
      </c>
      <c r="C115" s="54"/>
      <c r="D115" s="53"/>
      <c r="E115" s="53"/>
      <c r="F115" s="55">
        <f>SUM(F110:F114)</f>
        <v>180000</v>
      </c>
      <c r="G115" s="55">
        <f>SUM(G110:G114)</f>
        <v>175000</v>
      </c>
      <c r="K115" s="38"/>
      <c r="L115" s="38"/>
      <c r="M115" s="38"/>
      <c r="N115" s="38"/>
      <c r="O115" s="38"/>
      <c r="P115" s="38"/>
      <c r="Q115" s="38"/>
      <c r="R115" s="38"/>
      <c r="S115" s="38"/>
      <c r="T115" s="38"/>
    </row>
    <row r="116" spans="1:20" x14ac:dyDescent="0.3">
      <c r="B116" s="146"/>
      <c r="C116" s="245"/>
      <c r="D116" s="146"/>
      <c r="E116" s="146"/>
      <c r="F116" s="247"/>
      <c r="G116" s="247"/>
      <c r="K116" s="38"/>
      <c r="L116" s="38"/>
      <c r="M116" s="38"/>
      <c r="N116" s="38"/>
      <c r="O116" s="38"/>
      <c r="P116" s="38"/>
      <c r="Q116" s="38"/>
      <c r="R116" s="38"/>
      <c r="S116" s="38"/>
      <c r="T116" s="38"/>
    </row>
    <row r="117" spans="1:20" x14ac:dyDescent="0.3">
      <c r="B117" s="146"/>
      <c r="C117" s="245"/>
      <c r="D117" s="146"/>
      <c r="E117" s="146"/>
      <c r="F117" s="247"/>
      <c r="G117" s="247"/>
      <c r="K117" s="38"/>
      <c r="L117" s="38"/>
      <c r="M117" s="38"/>
      <c r="N117" s="38"/>
      <c r="O117" s="38"/>
      <c r="P117" s="38"/>
      <c r="Q117" s="38"/>
      <c r="R117" s="38"/>
      <c r="S117" s="38"/>
      <c r="T117" s="38"/>
    </row>
    <row r="118" spans="1:20" ht="14.5" x14ac:dyDescent="0.35">
      <c r="A118" s="34" t="s">
        <v>62</v>
      </c>
      <c r="B118" s="34" t="s">
        <v>224</v>
      </c>
      <c r="G118" s="46"/>
      <c r="K118" s="38"/>
      <c r="L118" s="38"/>
      <c r="M118" s="38"/>
      <c r="N118" s="38"/>
      <c r="O118" s="38"/>
      <c r="P118" s="38"/>
      <c r="Q118" s="38"/>
      <c r="R118" s="38"/>
      <c r="S118" s="38"/>
      <c r="T118" s="38"/>
    </row>
    <row r="119" spans="1:20" x14ac:dyDescent="0.3">
      <c r="B119" s="47" t="s">
        <v>17</v>
      </c>
      <c r="C119" s="48"/>
      <c r="D119" s="47"/>
      <c r="E119" s="47"/>
      <c r="F119" s="49">
        <f>F109</f>
        <v>2021</v>
      </c>
      <c r="G119" s="49">
        <f>G109</f>
        <v>2020</v>
      </c>
      <c r="K119" s="38"/>
      <c r="L119" s="38"/>
      <c r="M119" s="38"/>
      <c r="N119" s="38"/>
      <c r="O119" s="38"/>
      <c r="P119" s="38"/>
      <c r="Q119" s="38"/>
      <c r="R119" s="38"/>
      <c r="S119" s="38"/>
      <c r="T119" s="38"/>
    </row>
    <row r="120" spans="1:20" x14ac:dyDescent="0.3">
      <c r="B120" s="82" t="s">
        <v>225</v>
      </c>
      <c r="C120" s="86"/>
      <c r="D120" s="82"/>
      <c r="E120" s="82"/>
      <c r="F120" s="43">
        <v>100000</v>
      </c>
      <c r="G120" s="43">
        <v>100000</v>
      </c>
      <c r="K120" s="38"/>
      <c r="L120" s="38"/>
      <c r="M120" s="38"/>
      <c r="N120" s="38"/>
      <c r="O120" s="38"/>
      <c r="P120" s="38"/>
      <c r="Q120" s="38"/>
      <c r="R120" s="38"/>
      <c r="S120" s="38"/>
      <c r="T120" s="38"/>
    </row>
    <row r="121" spans="1:20" x14ac:dyDescent="0.3">
      <c r="B121" s="39" t="s">
        <v>227</v>
      </c>
      <c r="C121" s="39"/>
      <c r="D121" s="39"/>
      <c r="E121" s="38"/>
      <c r="F121" s="43">
        <v>15000</v>
      </c>
      <c r="G121" s="43">
        <v>10000</v>
      </c>
      <c r="K121" s="38"/>
      <c r="L121" s="38"/>
      <c r="M121" s="38"/>
      <c r="N121" s="38"/>
      <c r="O121" s="38"/>
      <c r="P121" s="38"/>
      <c r="Q121" s="38"/>
      <c r="R121" s="38"/>
      <c r="S121" s="38"/>
      <c r="T121" s="38"/>
    </row>
    <row r="122" spans="1:20" x14ac:dyDescent="0.3">
      <c r="B122" s="39" t="s">
        <v>228</v>
      </c>
      <c r="C122" s="39"/>
      <c r="D122" s="39"/>
      <c r="E122" s="38"/>
      <c r="F122" s="43">
        <v>30000</v>
      </c>
      <c r="G122" s="43">
        <v>30000</v>
      </c>
      <c r="K122" s="38"/>
      <c r="L122" s="38"/>
      <c r="M122" s="38"/>
      <c r="N122" s="38"/>
      <c r="O122" s="38"/>
      <c r="P122" s="38"/>
      <c r="Q122" s="38"/>
      <c r="R122" s="38"/>
      <c r="S122" s="38"/>
      <c r="T122" s="38"/>
    </row>
    <row r="123" spans="1:20" x14ac:dyDescent="0.3">
      <c r="B123" s="82" t="s">
        <v>226</v>
      </c>
      <c r="C123" s="86"/>
      <c r="D123" s="82"/>
      <c r="E123" s="82"/>
      <c r="F123" s="43">
        <v>15000</v>
      </c>
      <c r="G123" s="43">
        <v>15000</v>
      </c>
      <c r="K123" s="38"/>
      <c r="L123" s="38"/>
      <c r="M123" s="38"/>
      <c r="N123" s="38"/>
      <c r="O123" s="38"/>
      <c r="P123" s="38"/>
      <c r="Q123" s="38"/>
      <c r="R123" s="38"/>
      <c r="S123" s="38"/>
      <c r="T123" s="38"/>
    </row>
    <row r="124" spans="1:20" x14ac:dyDescent="0.3">
      <c r="B124" s="5" t="s">
        <v>229</v>
      </c>
      <c r="F124" s="6">
        <v>8000</v>
      </c>
      <c r="G124" s="6">
        <v>3000</v>
      </c>
    </row>
    <row r="125" spans="1:20" x14ac:dyDescent="0.3">
      <c r="B125" s="5" t="s">
        <v>230</v>
      </c>
      <c r="F125" s="6">
        <v>1000</v>
      </c>
      <c r="G125" s="6">
        <v>1000</v>
      </c>
    </row>
    <row r="126" spans="1:20" hidden="1" x14ac:dyDescent="0.3">
      <c r="B126" s="38"/>
      <c r="C126" s="51"/>
      <c r="D126" s="38"/>
      <c r="E126" s="38"/>
      <c r="F126" s="43"/>
      <c r="G126" s="43"/>
      <c r="K126" s="38"/>
      <c r="L126" s="38"/>
      <c r="M126" s="38"/>
      <c r="N126" s="38"/>
      <c r="O126" s="38"/>
      <c r="P126" s="38"/>
      <c r="Q126" s="38"/>
      <c r="R126" s="38"/>
      <c r="S126" s="38"/>
      <c r="T126" s="38"/>
    </row>
    <row r="127" spans="1:20" x14ac:dyDescent="0.3">
      <c r="B127" s="53" t="s">
        <v>9</v>
      </c>
      <c r="C127" s="54"/>
      <c r="D127" s="53"/>
      <c r="E127" s="53"/>
      <c r="F127" s="55">
        <f>SUM(F120:F126)</f>
        <v>169000</v>
      </c>
      <c r="G127" s="55">
        <f>SUM(G120:G126)</f>
        <v>159000</v>
      </c>
      <c r="K127" s="38"/>
      <c r="L127" s="38"/>
      <c r="M127" s="38"/>
      <c r="N127" s="38"/>
      <c r="O127" s="38"/>
      <c r="P127" s="38"/>
      <c r="Q127" s="38"/>
      <c r="R127" s="38"/>
      <c r="S127" s="38"/>
      <c r="T127" s="38"/>
    </row>
    <row r="128" spans="1:20" x14ac:dyDescent="0.3">
      <c r="B128" s="146"/>
      <c r="C128" s="245"/>
      <c r="D128" s="146"/>
      <c r="E128" s="146"/>
      <c r="F128" s="247"/>
      <c r="G128" s="247"/>
      <c r="K128" s="38"/>
      <c r="L128" s="38"/>
      <c r="M128" s="38"/>
      <c r="N128" s="38"/>
      <c r="O128" s="38"/>
      <c r="P128" s="38"/>
      <c r="Q128" s="38"/>
      <c r="R128" s="38"/>
      <c r="S128" s="38"/>
      <c r="T128" s="38"/>
    </row>
    <row r="129" spans="1:20" x14ac:dyDescent="0.3">
      <c r="B129" s="146"/>
      <c r="C129" s="245"/>
      <c r="D129" s="146"/>
      <c r="E129" s="146"/>
      <c r="F129" s="247"/>
      <c r="G129" s="247"/>
      <c r="K129" s="38"/>
      <c r="L129" s="38"/>
      <c r="M129" s="38"/>
      <c r="N129" s="38"/>
      <c r="O129" s="38"/>
      <c r="P129" s="38"/>
      <c r="Q129" s="38"/>
      <c r="R129" s="38"/>
      <c r="S129" s="38"/>
      <c r="T129" s="38"/>
    </row>
    <row r="130" spans="1:20" ht="14.5" x14ac:dyDescent="0.35">
      <c r="A130" s="34" t="s">
        <v>63</v>
      </c>
      <c r="B130" s="34" t="s">
        <v>231</v>
      </c>
      <c r="G130" s="6"/>
      <c r="K130" s="38"/>
      <c r="L130" s="38"/>
      <c r="M130" s="38"/>
      <c r="N130" s="38"/>
      <c r="O130" s="38"/>
      <c r="P130" s="38"/>
      <c r="Q130" s="38"/>
      <c r="R130" s="38"/>
      <c r="S130" s="38"/>
      <c r="T130" s="38"/>
    </row>
    <row r="131" spans="1:20" ht="14.5" x14ac:dyDescent="0.35">
      <c r="A131" s="34"/>
      <c r="B131" s="38" t="s">
        <v>143</v>
      </c>
      <c r="G131" s="6"/>
      <c r="K131" s="38"/>
      <c r="L131" s="38"/>
      <c r="M131" s="38"/>
      <c r="N131" s="38"/>
      <c r="O131" s="38"/>
      <c r="P131" s="38"/>
      <c r="Q131" s="38"/>
      <c r="R131" s="38"/>
      <c r="S131" s="38"/>
      <c r="T131" s="38"/>
    </row>
    <row r="132" spans="1:20" ht="14.5" x14ac:dyDescent="0.35">
      <c r="A132" s="34"/>
      <c r="B132" s="47" t="s">
        <v>232</v>
      </c>
      <c r="C132" s="41"/>
      <c r="D132" s="41"/>
      <c r="E132" s="41"/>
      <c r="F132" s="49">
        <f>F69</f>
        <v>2021</v>
      </c>
      <c r="G132" s="49">
        <f>G69</f>
        <v>2020</v>
      </c>
      <c r="K132" s="38"/>
      <c r="L132" s="38"/>
      <c r="M132" s="38"/>
      <c r="N132" s="38"/>
      <c r="O132" s="38"/>
      <c r="P132" s="38"/>
      <c r="Q132" s="38"/>
      <c r="R132" s="38"/>
      <c r="S132" s="38"/>
      <c r="T132" s="38"/>
    </row>
    <row r="133" spans="1:20" ht="14.5" x14ac:dyDescent="0.35">
      <c r="A133" s="34"/>
      <c r="B133" s="38" t="s">
        <v>147</v>
      </c>
      <c r="F133" s="6">
        <v>200000</v>
      </c>
      <c r="G133" s="6">
        <v>160000</v>
      </c>
      <c r="K133" s="38"/>
      <c r="L133" s="38"/>
      <c r="M133" s="38"/>
      <c r="N133" s="38"/>
      <c r="O133" s="38"/>
      <c r="P133" s="38"/>
      <c r="Q133" s="38"/>
      <c r="R133" s="38"/>
      <c r="S133" s="38"/>
      <c r="T133" s="38"/>
    </row>
    <row r="134" spans="1:20" ht="14.5" x14ac:dyDescent="0.35">
      <c r="A134" s="34"/>
      <c r="B134" s="38" t="s">
        <v>144</v>
      </c>
      <c r="F134" s="6">
        <f>F133*0.0141</f>
        <v>2820</v>
      </c>
      <c r="G134" s="6">
        <f>G133*0.0141</f>
        <v>2256</v>
      </c>
      <c r="K134" s="38"/>
      <c r="L134" s="38"/>
      <c r="M134" s="38"/>
      <c r="N134" s="38"/>
      <c r="O134" s="38"/>
      <c r="P134" s="38"/>
      <c r="Q134" s="38"/>
      <c r="R134" s="38"/>
      <c r="S134" s="38"/>
      <c r="T134" s="38"/>
    </row>
    <row r="135" spans="1:20" ht="14.5" x14ac:dyDescent="0.35">
      <c r="A135" s="34"/>
      <c r="B135" s="38" t="s">
        <v>145</v>
      </c>
      <c r="F135" s="6">
        <v>5000</v>
      </c>
      <c r="G135" s="6">
        <v>2000</v>
      </c>
      <c r="K135" s="38"/>
      <c r="L135" s="38"/>
      <c r="M135" s="38"/>
      <c r="N135" s="38"/>
      <c r="O135" s="38"/>
      <c r="P135" s="38"/>
      <c r="Q135" s="38"/>
      <c r="R135" s="38"/>
      <c r="S135" s="38"/>
      <c r="T135" s="38"/>
    </row>
    <row r="136" spans="1:20" ht="14.5" x14ac:dyDescent="0.35">
      <c r="A136" s="34"/>
      <c r="B136" s="38" t="s">
        <v>146</v>
      </c>
      <c r="F136" s="6">
        <v>5000</v>
      </c>
      <c r="G136" s="6">
        <v>5000</v>
      </c>
      <c r="K136" s="38"/>
      <c r="L136" s="38"/>
      <c r="M136" s="38"/>
      <c r="N136" s="38"/>
      <c r="O136" s="38"/>
      <c r="P136" s="38"/>
      <c r="Q136" s="38"/>
      <c r="R136" s="38"/>
      <c r="S136" s="38"/>
      <c r="T136" s="38"/>
    </row>
    <row r="137" spans="1:20" ht="14.5" x14ac:dyDescent="0.35">
      <c r="A137" s="34"/>
      <c r="B137" s="53" t="s">
        <v>9</v>
      </c>
      <c r="C137" s="54"/>
      <c r="D137" s="53"/>
      <c r="E137" s="53"/>
      <c r="F137" s="55">
        <f>SUM(F133:F136)</f>
        <v>212820</v>
      </c>
      <c r="G137" s="55">
        <f>SUM(G133:G136)</f>
        <v>169256</v>
      </c>
      <c r="K137" s="38"/>
      <c r="L137" s="38"/>
      <c r="M137" s="38"/>
      <c r="N137" s="38"/>
      <c r="O137" s="38"/>
      <c r="P137" s="38"/>
      <c r="Q137" s="38"/>
      <c r="R137" s="38"/>
      <c r="S137" s="38"/>
      <c r="T137" s="38"/>
    </row>
    <row r="138" spans="1:20" ht="14.5" x14ac:dyDescent="0.35">
      <c r="A138" s="34"/>
      <c r="B138" s="34"/>
      <c r="G138" s="6"/>
      <c r="K138" s="38"/>
      <c r="L138" s="38"/>
      <c r="M138" s="38"/>
      <c r="N138" s="38"/>
      <c r="O138" s="38"/>
      <c r="P138" s="38"/>
      <c r="Q138" s="38"/>
      <c r="R138" s="38"/>
      <c r="S138" s="38"/>
      <c r="T138" s="38"/>
    </row>
    <row r="139" spans="1:20" ht="14.5" x14ac:dyDescent="0.35">
      <c r="A139" s="34"/>
      <c r="B139" s="37" t="s">
        <v>152</v>
      </c>
      <c r="F139" s="5">
        <v>0.4</v>
      </c>
      <c r="G139" s="5">
        <v>0.3</v>
      </c>
      <c r="K139" s="38"/>
      <c r="L139" s="38"/>
      <c r="M139" s="38"/>
      <c r="N139" s="38"/>
      <c r="O139" s="38"/>
      <c r="P139" s="38"/>
      <c r="Q139" s="38"/>
      <c r="R139" s="38"/>
      <c r="S139" s="38"/>
      <c r="T139" s="38"/>
    </row>
    <row r="140" spans="1:20" ht="14.5" x14ac:dyDescent="0.35">
      <c r="A140" s="34"/>
      <c r="B140" s="37"/>
      <c r="G140" s="6"/>
      <c r="K140" s="38"/>
      <c r="L140" s="38"/>
      <c r="M140" s="38"/>
      <c r="N140" s="38"/>
      <c r="O140" s="38"/>
      <c r="P140" s="38"/>
      <c r="Q140" s="38"/>
      <c r="R140" s="38"/>
      <c r="S140" s="38"/>
      <c r="T140" s="38"/>
    </row>
    <row r="141" spans="1:20" x14ac:dyDescent="0.3">
      <c r="B141" s="47" t="s">
        <v>120</v>
      </c>
      <c r="C141" s="48"/>
      <c r="D141" s="47"/>
      <c r="E141" s="47"/>
      <c r="F141" s="49" t="s">
        <v>122</v>
      </c>
      <c r="G141" s="49" t="s">
        <v>118</v>
      </c>
      <c r="H141" s="38"/>
      <c r="I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</row>
    <row r="142" spans="1:20" x14ac:dyDescent="0.3">
      <c r="B142" s="38" t="s">
        <v>121</v>
      </c>
      <c r="C142" s="51"/>
      <c r="D142" s="38"/>
      <c r="E142" s="38"/>
      <c r="F142" s="50">
        <v>10000</v>
      </c>
      <c r="G142" s="50">
        <v>5000</v>
      </c>
      <c r="H142" s="38"/>
      <c r="I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</row>
    <row r="143" spans="1:20" x14ac:dyDescent="0.3">
      <c r="B143" s="38" t="s">
        <v>119</v>
      </c>
      <c r="C143" s="51"/>
      <c r="D143" s="38"/>
      <c r="E143" s="38"/>
      <c r="F143" s="50">
        <v>0</v>
      </c>
      <c r="G143" s="50">
        <v>0</v>
      </c>
      <c r="H143" s="38"/>
      <c r="I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</row>
    <row r="144" spans="1:20" x14ac:dyDescent="0.3">
      <c r="B144" s="38" t="s">
        <v>138</v>
      </c>
      <c r="C144" s="51"/>
      <c r="D144" s="38"/>
      <c r="E144" s="38"/>
      <c r="F144" s="50">
        <v>80000</v>
      </c>
      <c r="G144" s="50">
        <v>80000</v>
      </c>
      <c r="H144" s="38"/>
      <c r="I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</row>
    <row r="145" spans="1:20" x14ac:dyDescent="0.3">
      <c r="A145" s="57"/>
      <c r="B145" s="58"/>
      <c r="C145" s="58"/>
      <c r="D145" s="21"/>
      <c r="E145" s="21"/>
      <c r="F145" s="58"/>
      <c r="G145" s="21"/>
      <c r="H145" s="58"/>
      <c r="I145" s="21"/>
      <c r="K145" s="38"/>
      <c r="L145" s="38"/>
      <c r="M145" s="38"/>
      <c r="N145" s="38"/>
      <c r="O145" s="38"/>
      <c r="P145" s="38"/>
      <c r="Q145" s="38"/>
      <c r="R145" s="38"/>
      <c r="S145" s="38"/>
      <c r="T145" s="38"/>
    </row>
    <row r="146" spans="1:20" x14ac:dyDescent="0.3">
      <c r="A146" s="57"/>
      <c r="B146" s="58"/>
      <c r="C146" s="58"/>
      <c r="D146" s="21"/>
      <c r="E146" s="21"/>
      <c r="F146" s="58"/>
      <c r="G146" s="21"/>
      <c r="H146" s="58"/>
      <c r="I146" s="21"/>
      <c r="K146" s="38"/>
      <c r="L146" s="38"/>
      <c r="M146" s="38"/>
      <c r="N146" s="38"/>
      <c r="O146" s="38"/>
      <c r="P146" s="38"/>
      <c r="Q146" s="38"/>
      <c r="R146" s="38"/>
      <c r="S146" s="38"/>
      <c r="T146" s="38"/>
    </row>
    <row r="147" spans="1:20" ht="14.5" x14ac:dyDescent="0.35">
      <c r="A147" s="34" t="s">
        <v>63</v>
      </c>
      <c r="B147" s="59" t="s">
        <v>28</v>
      </c>
      <c r="C147" s="21"/>
      <c r="D147" s="21"/>
      <c r="E147" s="21"/>
      <c r="F147" s="223"/>
      <c r="G147" s="223"/>
    </row>
    <row r="148" spans="1:20" s="21" customFormat="1" x14ac:dyDescent="0.3">
      <c r="B148" s="47" t="s">
        <v>129</v>
      </c>
      <c r="C148" s="60"/>
      <c r="D148" s="61" t="s">
        <v>94</v>
      </c>
      <c r="E148" s="62" t="s">
        <v>128</v>
      </c>
      <c r="F148" s="63">
        <f>F132</f>
        <v>2021</v>
      </c>
      <c r="G148" s="63">
        <f>G132</f>
        <v>2020</v>
      </c>
    </row>
    <row r="149" spans="1:20" s="21" customFormat="1" ht="12.75" customHeight="1" x14ac:dyDescent="0.3">
      <c r="B149" s="64" t="s">
        <v>98</v>
      </c>
      <c r="C149" s="64"/>
      <c r="D149" s="64">
        <v>161000</v>
      </c>
      <c r="E149" s="64">
        <v>40000</v>
      </c>
      <c r="F149" s="20">
        <f>SUM(D149:E149)</f>
        <v>201000</v>
      </c>
      <c r="G149" s="20">
        <v>201000</v>
      </c>
    </row>
    <row r="150" spans="1:20" s="21" customFormat="1" x14ac:dyDescent="0.3">
      <c r="B150" s="64" t="s">
        <v>45</v>
      </c>
      <c r="C150" s="64"/>
      <c r="D150" s="64">
        <v>0</v>
      </c>
      <c r="E150" s="64">
        <v>0</v>
      </c>
      <c r="F150" s="20">
        <f t="shared" ref="F150:F152" si="0">SUM(D150:E150)</f>
        <v>0</v>
      </c>
      <c r="G150" s="20">
        <v>0</v>
      </c>
    </row>
    <row r="151" spans="1:20" s="21" customFormat="1" x14ac:dyDescent="0.3">
      <c r="B151" s="65" t="s">
        <v>46</v>
      </c>
      <c r="C151" s="64"/>
      <c r="D151" s="64">
        <v>0</v>
      </c>
      <c r="E151" s="64">
        <v>0</v>
      </c>
      <c r="F151" s="20">
        <f t="shared" si="0"/>
        <v>0</v>
      </c>
      <c r="G151" s="20">
        <v>0</v>
      </c>
    </row>
    <row r="152" spans="1:20" s="21" customFormat="1" x14ac:dyDescent="0.3">
      <c r="B152" s="66" t="s">
        <v>47</v>
      </c>
      <c r="C152" s="67"/>
      <c r="D152" s="67">
        <v>0</v>
      </c>
      <c r="E152" s="67">
        <v>0</v>
      </c>
      <c r="F152" s="68">
        <f t="shared" si="0"/>
        <v>0</v>
      </c>
      <c r="G152" s="68">
        <v>0</v>
      </c>
    </row>
    <row r="153" spans="1:20" s="21" customFormat="1" x14ac:dyDescent="0.3">
      <c r="B153" s="69" t="s">
        <v>99</v>
      </c>
      <c r="C153" s="64"/>
      <c r="D153" s="70">
        <f>SUM(D149:D152)</f>
        <v>161000</v>
      </c>
      <c r="E153" s="70">
        <f>SUM(E149:E152)</f>
        <v>40000</v>
      </c>
      <c r="F153" s="70">
        <f>SUM(F149:F152)</f>
        <v>201000</v>
      </c>
      <c r="G153" s="70">
        <f>SUM(G149:G152)</f>
        <v>201000</v>
      </c>
    </row>
    <row r="154" spans="1:20" s="21" customFormat="1" x14ac:dyDescent="0.3">
      <c r="B154" s="69"/>
      <c r="C154" s="64"/>
      <c r="D154" s="71"/>
      <c r="E154" s="71"/>
      <c r="F154" s="71"/>
      <c r="G154" s="71"/>
    </row>
    <row r="155" spans="1:20" s="21" customFormat="1" x14ac:dyDescent="0.3">
      <c r="B155" s="66" t="s">
        <v>100</v>
      </c>
      <c r="C155" s="67"/>
      <c r="D155" s="72">
        <v>160999</v>
      </c>
      <c r="E155" s="72">
        <v>20000</v>
      </c>
      <c r="F155" s="68">
        <f>SUM(D155:E155)</f>
        <v>180999</v>
      </c>
      <c r="G155" s="68">
        <v>10000</v>
      </c>
    </row>
    <row r="156" spans="1:20" s="21" customFormat="1" ht="12.75" customHeight="1" x14ac:dyDescent="0.3">
      <c r="B156" s="69" t="s">
        <v>101</v>
      </c>
      <c r="C156" s="70"/>
      <c r="D156" s="70">
        <f>D153-D155</f>
        <v>1</v>
      </c>
      <c r="E156" s="70">
        <f>E153-E155</f>
        <v>20000</v>
      </c>
      <c r="F156" s="70">
        <f>F153-F155</f>
        <v>20001</v>
      </c>
      <c r="G156" s="70">
        <f>G153-G155</f>
        <v>191000</v>
      </c>
    </row>
    <row r="157" spans="1:20" ht="12.75" customHeight="1" x14ac:dyDescent="0.3">
      <c r="B157" s="65"/>
      <c r="C157" s="64"/>
      <c r="D157" s="64"/>
      <c r="E157" s="64"/>
      <c r="F157" s="64"/>
      <c r="G157" s="64"/>
    </row>
    <row r="158" spans="1:20" x14ac:dyDescent="0.3">
      <c r="B158" s="65" t="s">
        <v>48</v>
      </c>
      <c r="C158" s="64"/>
      <c r="D158" s="64">
        <v>0</v>
      </c>
      <c r="E158" s="64">
        <v>10000</v>
      </c>
      <c r="F158" s="64">
        <f>SUM(D158:E158)</f>
        <v>10000</v>
      </c>
      <c r="G158" s="64">
        <v>10000</v>
      </c>
    </row>
    <row r="159" spans="1:20" x14ac:dyDescent="0.3">
      <c r="B159" s="65" t="s">
        <v>49</v>
      </c>
      <c r="C159" s="64"/>
      <c r="D159" s="73" t="s">
        <v>95</v>
      </c>
      <c r="E159" s="73" t="s">
        <v>239</v>
      </c>
      <c r="F159" s="73"/>
      <c r="G159" s="73"/>
    </row>
    <row r="160" spans="1:20" x14ac:dyDescent="0.3">
      <c r="B160" s="65" t="s">
        <v>50</v>
      </c>
      <c r="C160" s="64"/>
      <c r="D160" s="73" t="s">
        <v>51</v>
      </c>
      <c r="E160" s="73" t="s">
        <v>51</v>
      </c>
      <c r="F160" s="73"/>
      <c r="G160" s="73"/>
    </row>
    <row r="161" spans="1:10" x14ac:dyDescent="0.3">
      <c r="B161" s="65"/>
      <c r="C161" s="64"/>
      <c r="D161" s="64"/>
      <c r="E161" s="64"/>
      <c r="F161" s="73"/>
      <c r="G161" s="73"/>
      <c r="H161" s="73"/>
      <c r="I161" s="73"/>
      <c r="J161" s="73"/>
    </row>
    <row r="162" spans="1:10" x14ac:dyDescent="0.3">
      <c r="B162" s="65"/>
      <c r="C162" s="64"/>
      <c r="D162" s="64"/>
      <c r="E162" s="64"/>
      <c r="F162" s="73"/>
      <c r="G162" s="73"/>
      <c r="H162" s="73"/>
      <c r="I162" s="73"/>
      <c r="J162" s="73"/>
    </row>
    <row r="163" spans="1:10" ht="14.5" x14ac:dyDescent="0.35">
      <c r="A163" s="34" t="s">
        <v>65</v>
      </c>
      <c r="B163" s="74" t="s">
        <v>12</v>
      </c>
      <c r="C163" s="64"/>
      <c r="D163" s="64"/>
      <c r="E163" s="64"/>
      <c r="F163" s="73"/>
      <c r="G163" s="73"/>
      <c r="H163" s="73"/>
      <c r="I163" s="73"/>
      <c r="J163" s="73"/>
    </row>
    <row r="164" spans="1:10" x14ac:dyDescent="0.3">
      <c r="B164" s="47" t="s">
        <v>129</v>
      </c>
      <c r="C164" s="47"/>
      <c r="D164" s="49" t="s">
        <v>13</v>
      </c>
      <c r="E164" s="85" t="s">
        <v>130</v>
      </c>
      <c r="F164" s="49">
        <f>+F57</f>
        <v>2021</v>
      </c>
      <c r="G164" s="49">
        <f>+G57</f>
        <v>2020</v>
      </c>
      <c r="H164" s="73"/>
      <c r="I164" s="73"/>
      <c r="J164" s="73"/>
    </row>
    <row r="165" spans="1:10" x14ac:dyDescent="0.3">
      <c r="B165" s="38" t="s">
        <v>242</v>
      </c>
      <c r="C165" s="38"/>
      <c r="D165" s="51">
        <v>40</v>
      </c>
      <c r="E165" s="51">
        <v>250</v>
      </c>
      <c r="F165" s="75">
        <f>D165*E165</f>
        <v>10000</v>
      </c>
      <c r="G165" s="75">
        <v>12000</v>
      </c>
      <c r="H165" s="73"/>
      <c r="I165" s="73"/>
      <c r="J165" s="73"/>
    </row>
    <row r="166" spans="1:10" x14ac:dyDescent="0.3">
      <c r="B166" s="38" t="s">
        <v>243</v>
      </c>
      <c r="C166" s="38"/>
      <c r="D166" s="51">
        <v>300</v>
      </c>
      <c r="E166" s="51">
        <v>50</v>
      </c>
      <c r="F166" s="75">
        <f>E166*D166</f>
        <v>15000</v>
      </c>
      <c r="G166" s="75">
        <v>12000</v>
      </c>
      <c r="H166" s="73"/>
      <c r="I166" s="73"/>
      <c r="J166" s="73"/>
    </row>
    <row r="167" spans="1:10" x14ac:dyDescent="0.3">
      <c r="B167" s="38" t="s">
        <v>244</v>
      </c>
      <c r="C167" s="38"/>
      <c r="D167" s="51"/>
      <c r="E167" s="51"/>
      <c r="F167" s="75">
        <v>15000</v>
      </c>
      <c r="G167" s="50">
        <v>12000</v>
      </c>
      <c r="H167" s="73"/>
      <c r="I167" s="73"/>
      <c r="J167" s="73"/>
    </row>
    <row r="168" spans="1:10" x14ac:dyDescent="0.3">
      <c r="B168" s="38" t="s">
        <v>245</v>
      </c>
      <c r="C168" s="38"/>
      <c r="D168" s="51"/>
      <c r="E168" s="51"/>
      <c r="F168" s="75">
        <v>20000</v>
      </c>
      <c r="G168" s="50">
        <v>25000</v>
      </c>
      <c r="H168" s="73"/>
      <c r="I168" s="73"/>
      <c r="J168" s="73"/>
    </row>
    <row r="169" spans="1:10" ht="15.5" hidden="1" customHeight="1" x14ac:dyDescent="0.3">
      <c r="A169" s="69"/>
      <c r="B169" s="47"/>
      <c r="C169" s="47"/>
      <c r="D169" s="48"/>
      <c r="E169" s="48"/>
      <c r="F169" s="76"/>
      <c r="G169" s="77"/>
      <c r="H169" s="70"/>
      <c r="I169" s="21"/>
    </row>
    <row r="170" spans="1:10" ht="15.75" customHeight="1" x14ac:dyDescent="0.3">
      <c r="A170" s="69"/>
      <c r="B170" s="53" t="s">
        <v>9</v>
      </c>
      <c r="C170" s="78"/>
      <c r="D170" s="53"/>
      <c r="E170" s="53"/>
      <c r="F170" s="79">
        <f>SUM(F165:F169)</f>
        <v>60000</v>
      </c>
      <c r="G170" s="79">
        <f>SUM(G165:G169)</f>
        <v>61000</v>
      </c>
      <c r="H170" s="70"/>
      <c r="I170" s="21"/>
    </row>
    <row r="171" spans="1:10" ht="15.75" customHeight="1" x14ac:dyDescent="0.3">
      <c r="A171" s="69"/>
      <c r="B171" s="146"/>
      <c r="C171" s="82"/>
      <c r="D171" s="146"/>
      <c r="E171" s="146"/>
      <c r="F171" s="147"/>
      <c r="G171" s="147"/>
      <c r="H171" s="70"/>
      <c r="I171" s="21"/>
    </row>
    <row r="172" spans="1:10" ht="15.75" customHeight="1" x14ac:dyDescent="0.3">
      <c r="A172" s="69"/>
      <c r="B172" s="38"/>
      <c r="C172" s="38"/>
      <c r="D172" s="51"/>
      <c r="E172" s="51"/>
      <c r="F172" s="80"/>
      <c r="G172" s="81"/>
      <c r="H172" s="70"/>
      <c r="I172" s="21"/>
    </row>
    <row r="173" spans="1:10" ht="15.75" customHeight="1" x14ac:dyDescent="0.35">
      <c r="A173" s="34" t="s">
        <v>66</v>
      </c>
      <c r="B173" s="74" t="s">
        <v>30</v>
      </c>
      <c r="C173" s="38"/>
      <c r="D173" s="51"/>
      <c r="E173" s="51"/>
      <c r="F173" s="80"/>
      <c r="G173" s="81"/>
      <c r="H173" s="70"/>
      <c r="I173" s="21"/>
    </row>
    <row r="174" spans="1:10" ht="15.75" customHeight="1" x14ac:dyDescent="0.3">
      <c r="A174" s="69"/>
      <c r="B174" s="38" t="s">
        <v>131</v>
      </c>
      <c r="C174" s="38"/>
      <c r="D174" s="51"/>
      <c r="E174" s="51"/>
      <c r="F174" s="80"/>
      <c r="G174" s="81"/>
      <c r="H174" s="70"/>
      <c r="I174" s="21"/>
    </row>
    <row r="175" spans="1:10" ht="15.75" customHeight="1" x14ac:dyDescent="0.3">
      <c r="A175" s="69"/>
      <c r="B175" s="38"/>
      <c r="C175" s="38"/>
      <c r="D175" s="51"/>
      <c r="E175" s="51"/>
      <c r="F175" s="80"/>
      <c r="G175" s="81"/>
      <c r="H175" s="70"/>
      <c r="I175" s="21"/>
    </row>
    <row r="176" spans="1:10" ht="15.75" customHeight="1" x14ac:dyDescent="0.3">
      <c r="A176" s="69"/>
      <c r="B176" s="38"/>
      <c r="C176" s="38"/>
      <c r="D176" s="51"/>
      <c r="E176" s="51"/>
      <c r="F176" s="80"/>
      <c r="G176" s="81"/>
      <c r="H176" s="70"/>
      <c r="I176" s="21"/>
    </row>
    <row r="177" spans="1:9" ht="15" customHeight="1" x14ac:dyDescent="0.35">
      <c r="A177" s="34" t="s">
        <v>117</v>
      </c>
      <c r="B177" s="13" t="s">
        <v>2</v>
      </c>
      <c r="H177" s="20"/>
      <c r="I177" s="21"/>
    </row>
    <row r="178" spans="1:9" x14ac:dyDescent="0.3">
      <c r="A178" s="57"/>
      <c r="B178" s="47" t="s">
        <v>129</v>
      </c>
      <c r="C178" s="48"/>
      <c r="D178" s="47"/>
      <c r="E178" s="47"/>
      <c r="F178" s="49">
        <f>+F57</f>
        <v>2021</v>
      </c>
      <c r="G178" s="49">
        <f>+G57</f>
        <v>2020</v>
      </c>
      <c r="H178" s="21"/>
      <c r="I178" s="21"/>
    </row>
    <row r="179" spans="1:9" x14ac:dyDescent="0.3">
      <c r="A179" s="57"/>
      <c r="B179" s="82" t="s">
        <v>132</v>
      </c>
      <c r="C179" s="38"/>
      <c r="D179" s="38"/>
      <c r="E179" s="83"/>
      <c r="F179" s="75">
        <v>20000</v>
      </c>
      <c r="G179" s="75">
        <v>10000</v>
      </c>
      <c r="H179" s="21"/>
      <c r="I179" s="21"/>
    </row>
    <row r="180" spans="1:9" x14ac:dyDescent="0.3">
      <c r="A180" s="57"/>
      <c r="B180" s="82" t="s">
        <v>133</v>
      </c>
      <c r="C180" s="38"/>
      <c r="D180" s="38"/>
      <c r="E180" s="83"/>
      <c r="F180" s="75">
        <v>20000</v>
      </c>
      <c r="G180" s="75">
        <v>10000</v>
      </c>
      <c r="H180" s="21"/>
      <c r="I180" s="21"/>
    </row>
    <row r="181" spans="1:9" x14ac:dyDescent="0.3">
      <c r="A181" s="57"/>
      <c r="B181" s="38" t="s">
        <v>20</v>
      </c>
      <c r="C181" s="38"/>
      <c r="D181" s="38"/>
      <c r="E181" s="38"/>
      <c r="F181" s="75">
        <v>20000</v>
      </c>
      <c r="G181" s="75">
        <v>10000</v>
      </c>
      <c r="H181" s="21"/>
      <c r="I181" s="21"/>
    </row>
    <row r="182" spans="1:9" x14ac:dyDescent="0.3">
      <c r="A182" s="57"/>
      <c r="B182" s="38" t="s">
        <v>2</v>
      </c>
      <c r="C182" s="38"/>
      <c r="D182" s="38"/>
      <c r="E182" s="38"/>
      <c r="F182" s="75">
        <v>20000</v>
      </c>
      <c r="G182" s="75">
        <v>10000</v>
      </c>
      <c r="H182" s="21"/>
      <c r="I182" s="21"/>
    </row>
    <row r="183" spans="1:9" x14ac:dyDescent="0.3">
      <c r="A183" s="57"/>
      <c r="B183" s="53" t="s">
        <v>9</v>
      </c>
      <c r="C183" s="78"/>
      <c r="D183" s="78"/>
      <c r="E183" s="78"/>
      <c r="F183" s="79">
        <f>SUM(F179:F182)</f>
        <v>80000</v>
      </c>
      <c r="G183" s="79">
        <f>SUM(G179:G182)</f>
        <v>40000</v>
      </c>
      <c r="H183" s="21"/>
      <c r="I183" s="21"/>
    </row>
    <row r="184" spans="1:9" x14ac:dyDescent="0.3">
      <c r="A184" s="57"/>
      <c r="B184" s="146"/>
      <c r="C184" s="82"/>
      <c r="D184" s="82"/>
      <c r="E184" s="82"/>
      <c r="F184" s="147"/>
      <c r="G184" s="147"/>
      <c r="H184" s="21"/>
      <c r="I184" s="21"/>
    </row>
    <row r="185" spans="1:9" x14ac:dyDescent="0.3">
      <c r="A185" s="57"/>
      <c r="B185" s="38"/>
      <c r="C185" s="38"/>
      <c r="D185" s="38"/>
      <c r="E185" s="38"/>
      <c r="F185" s="75"/>
      <c r="G185" s="75"/>
      <c r="H185" s="21"/>
      <c r="I185" s="21"/>
    </row>
    <row r="186" spans="1:9" ht="15" customHeight="1" x14ac:dyDescent="0.35">
      <c r="A186" s="34" t="s">
        <v>70</v>
      </c>
      <c r="B186" s="74" t="s">
        <v>64</v>
      </c>
      <c r="C186" s="57"/>
      <c r="D186" s="21"/>
      <c r="E186" s="21"/>
      <c r="F186" s="20"/>
      <c r="G186" s="20"/>
      <c r="H186" s="20"/>
      <c r="I186" s="21"/>
    </row>
    <row r="187" spans="1:9" x14ac:dyDescent="0.3">
      <c r="A187" s="57"/>
      <c r="B187" s="57" t="s">
        <v>142</v>
      </c>
      <c r="C187" s="84"/>
      <c r="D187" s="84"/>
      <c r="E187" s="21"/>
      <c r="F187" s="21"/>
      <c r="G187" s="21"/>
      <c r="H187" s="21"/>
      <c r="I187" s="21"/>
    </row>
    <row r="188" spans="1:9" x14ac:dyDescent="0.3">
      <c r="A188" s="57"/>
      <c r="B188" s="57"/>
      <c r="C188" s="84"/>
      <c r="D188" s="84"/>
      <c r="E188" s="21"/>
      <c r="F188" s="21"/>
      <c r="G188" s="21"/>
      <c r="H188" s="21"/>
      <c r="I188" s="21"/>
    </row>
    <row r="189" spans="1:9" x14ac:dyDescent="0.3">
      <c r="A189" s="84"/>
      <c r="B189" s="57"/>
      <c r="C189" s="57"/>
      <c r="D189" s="57"/>
      <c r="E189" s="21"/>
      <c r="F189" s="21"/>
      <c r="G189" s="21"/>
      <c r="H189" s="21"/>
      <c r="I189" s="21"/>
    </row>
    <row r="190" spans="1:9" ht="14.5" x14ac:dyDescent="0.35">
      <c r="A190" s="34" t="s">
        <v>74</v>
      </c>
      <c r="B190" s="74" t="s">
        <v>178</v>
      </c>
      <c r="C190" s="57"/>
      <c r="D190" s="57"/>
      <c r="E190" s="223" t="s">
        <v>248</v>
      </c>
      <c r="F190" s="223" t="s">
        <v>75</v>
      </c>
      <c r="G190" s="223" t="s">
        <v>9</v>
      </c>
      <c r="H190" s="21"/>
    </row>
    <row r="191" spans="1:9" ht="15.75" customHeight="1" x14ac:dyDescent="0.35">
      <c r="A191" s="34"/>
      <c r="B191" s="47"/>
      <c r="C191" s="48"/>
      <c r="D191" s="47"/>
      <c r="E191" s="85" t="s">
        <v>249</v>
      </c>
      <c r="F191" s="85" t="s">
        <v>250</v>
      </c>
      <c r="G191" s="85" t="s">
        <v>250</v>
      </c>
      <c r="H191" s="21"/>
    </row>
    <row r="192" spans="1:9" ht="14.5" x14ac:dyDescent="0.35">
      <c r="A192" s="34"/>
      <c r="B192" s="78" t="s">
        <v>247</v>
      </c>
      <c r="C192" s="134"/>
      <c r="D192" s="78"/>
      <c r="E192" s="220">
        <v>100000</v>
      </c>
      <c r="F192" s="220">
        <v>140256</v>
      </c>
      <c r="G192" s="25">
        <f>+E192+F192</f>
        <v>240256</v>
      </c>
      <c r="H192" s="20"/>
    </row>
    <row r="193" spans="1:9" ht="14.5" x14ac:dyDescent="0.35">
      <c r="A193" s="34"/>
      <c r="B193" s="82"/>
      <c r="C193" s="86"/>
      <c r="D193" s="82"/>
      <c r="E193" s="87"/>
      <c r="F193" s="87"/>
      <c r="G193" s="20"/>
      <c r="H193" s="20"/>
    </row>
    <row r="194" spans="1:9" ht="14.5" x14ac:dyDescent="0.35">
      <c r="A194" s="34"/>
      <c r="B194" s="88" t="s">
        <v>251</v>
      </c>
      <c r="C194" s="88"/>
      <c r="D194" s="21"/>
      <c r="E194" s="90"/>
      <c r="F194" s="89"/>
      <c r="G194" s="20"/>
      <c r="H194" s="20"/>
    </row>
    <row r="195" spans="1:9" ht="14.5" x14ac:dyDescent="0.35">
      <c r="A195" s="34"/>
      <c r="B195" s="21" t="s">
        <v>252</v>
      </c>
      <c r="C195" s="21"/>
      <c r="D195" s="21"/>
      <c r="E195" s="89"/>
      <c r="F195" s="133">
        <f>Resultat!C27</f>
        <v>48000</v>
      </c>
      <c r="G195" s="20">
        <f t="shared" ref="G195" si="1">+E195+F195</f>
        <v>48000</v>
      </c>
      <c r="H195" s="20"/>
    </row>
    <row r="196" spans="1:9" s="254" customFormat="1" ht="14.5" x14ac:dyDescent="0.35">
      <c r="A196" s="249"/>
      <c r="B196" s="250" t="s">
        <v>169</v>
      </c>
      <c r="C196" s="250"/>
      <c r="D196" s="250"/>
      <c r="E196" s="103"/>
      <c r="F196" s="251"/>
      <c r="G196" s="252">
        <f>E196</f>
        <v>0</v>
      </c>
      <c r="H196" s="252"/>
      <c r="I196" s="253" t="s">
        <v>253</v>
      </c>
    </row>
    <row r="197" spans="1:9" s="254" customFormat="1" ht="14.5" x14ac:dyDescent="0.35">
      <c r="A197" s="249"/>
      <c r="B197" s="250" t="s">
        <v>170</v>
      </c>
      <c r="C197" s="250"/>
      <c r="D197" s="250"/>
      <c r="E197" s="103"/>
      <c r="F197" s="251"/>
      <c r="G197" s="252">
        <f>E197</f>
        <v>0</v>
      </c>
      <c r="H197" s="252"/>
      <c r="I197" s="253" t="s">
        <v>253</v>
      </c>
    </row>
    <row r="198" spans="1:9" s="254" customFormat="1" ht="14.5" x14ac:dyDescent="0.35">
      <c r="A198" s="249"/>
      <c r="B198" s="250" t="s">
        <v>171</v>
      </c>
      <c r="C198" s="250"/>
      <c r="D198" s="250"/>
      <c r="E198" s="103"/>
      <c r="F198" s="251"/>
      <c r="G198" s="252">
        <f>E198</f>
        <v>0</v>
      </c>
      <c r="H198" s="252"/>
      <c r="I198" s="253" t="s">
        <v>253</v>
      </c>
    </row>
    <row r="199" spans="1:9" ht="14.5" x14ac:dyDescent="0.35">
      <c r="A199" s="34"/>
      <c r="B199" s="21" t="s">
        <v>254</v>
      </c>
      <c r="C199" s="21"/>
      <c r="D199" s="21"/>
      <c r="E199" s="89">
        <f>Resultat!C31</f>
        <v>20000</v>
      </c>
      <c r="F199" s="89"/>
      <c r="G199" s="20">
        <f>E199</f>
        <v>20000</v>
      </c>
      <c r="H199" s="20"/>
    </row>
    <row r="200" spans="1:9" ht="14.5" x14ac:dyDescent="0.35">
      <c r="A200" s="34"/>
      <c r="B200" s="44" t="s">
        <v>255</v>
      </c>
      <c r="C200" s="45"/>
      <c r="D200" s="45"/>
      <c r="E200" s="93">
        <f t="shared" ref="E200:G200" si="2">SUM(E192:E199)</f>
        <v>120000</v>
      </c>
      <c r="F200" s="93">
        <f t="shared" si="2"/>
        <v>188256</v>
      </c>
      <c r="G200" s="93">
        <f t="shared" si="2"/>
        <v>308256</v>
      </c>
      <c r="H200" s="20"/>
    </row>
    <row r="201" spans="1:9" x14ac:dyDescent="0.3">
      <c r="A201" s="84"/>
      <c r="B201" s="57"/>
      <c r="C201" s="57"/>
      <c r="D201" s="57"/>
      <c r="E201" s="21"/>
      <c r="F201" s="21"/>
      <c r="G201" s="21"/>
      <c r="H201" s="21"/>
      <c r="I201" s="21"/>
    </row>
    <row r="202" spans="1:9" x14ac:dyDescent="0.3">
      <c r="A202" s="57"/>
      <c r="B202" s="57"/>
      <c r="C202" s="57"/>
      <c r="D202" s="57"/>
      <c r="E202" s="21"/>
      <c r="F202" s="21"/>
      <c r="G202" s="21"/>
      <c r="H202" s="21"/>
      <c r="I202" s="21"/>
    </row>
    <row r="203" spans="1:9" ht="14.5" x14ac:dyDescent="0.35">
      <c r="A203" s="34" t="s">
        <v>90</v>
      </c>
      <c r="B203" s="74" t="s">
        <v>55</v>
      </c>
      <c r="C203" s="69"/>
      <c r="D203" s="21"/>
      <c r="E203" s="70"/>
      <c r="F203" s="70"/>
      <c r="G203" s="94"/>
      <c r="H203" s="94"/>
      <c r="I203" s="21"/>
    </row>
    <row r="204" spans="1:9" x14ac:dyDescent="0.3">
      <c r="A204" s="69"/>
      <c r="B204" s="47" t="s">
        <v>148</v>
      </c>
      <c r="C204" s="48"/>
      <c r="D204" s="47"/>
      <c r="E204" s="47"/>
      <c r="F204" s="49">
        <f>+F178</f>
        <v>2021</v>
      </c>
      <c r="G204" s="49">
        <f>+G178</f>
        <v>2020</v>
      </c>
      <c r="H204" s="21"/>
      <c r="I204" s="21"/>
    </row>
    <row r="205" spans="1:9" x14ac:dyDescent="0.3">
      <c r="A205" s="69"/>
      <c r="B205" s="91" t="s">
        <v>71</v>
      </c>
      <c r="C205" s="88"/>
      <c r="D205" s="21"/>
      <c r="E205" s="89"/>
      <c r="F205" s="90">
        <v>150000</v>
      </c>
      <c r="G205" s="89">
        <v>200000</v>
      </c>
      <c r="H205" s="95"/>
      <c r="I205" s="21"/>
    </row>
    <row r="206" spans="1:9" ht="14.5" x14ac:dyDescent="0.35">
      <c r="A206" s="96"/>
      <c r="B206" s="21" t="s">
        <v>72</v>
      </c>
      <c r="C206" s="21"/>
      <c r="D206" s="21"/>
      <c r="E206" s="91"/>
      <c r="F206" s="89">
        <v>0</v>
      </c>
      <c r="G206" s="89">
        <v>20000</v>
      </c>
      <c r="H206" s="21"/>
      <c r="I206" s="21"/>
    </row>
    <row r="207" spans="1:9" x14ac:dyDescent="0.3">
      <c r="A207" s="97"/>
      <c r="B207" s="44" t="s">
        <v>9</v>
      </c>
      <c r="C207" s="45"/>
      <c r="D207" s="45"/>
      <c r="E207" s="92"/>
      <c r="F207" s="93">
        <f>SUM(F205:F206)</f>
        <v>150000</v>
      </c>
      <c r="G207" s="93">
        <f>SUM(G205:G206)</f>
        <v>220000</v>
      </c>
      <c r="H207" s="97"/>
      <c r="I207" s="98"/>
    </row>
    <row r="208" spans="1:9" x14ac:dyDescent="0.3">
      <c r="A208" s="97"/>
      <c r="B208" s="18"/>
      <c r="C208" s="21"/>
      <c r="D208" s="21"/>
      <c r="E208" s="88"/>
      <c r="F208" s="99"/>
      <c r="G208" s="99"/>
      <c r="H208" s="97"/>
      <c r="I208" s="98"/>
    </row>
    <row r="209" spans="1:9" x14ac:dyDescent="0.3">
      <c r="A209" s="97"/>
      <c r="B209" s="21" t="s">
        <v>258</v>
      </c>
      <c r="C209" s="21"/>
      <c r="D209" s="21"/>
      <c r="E209" s="88"/>
      <c r="F209" s="99"/>
      <c r="G209" s="99"/>
      <c r="H209" s="97"/>
      <c r="I209" s="98"/>
    </row>
    <row r="210" spans="1:9" x14ac:dyDescent="0.3">
      <c r="A210" s="97"/>
      <c r="B210" s="18" t="s">
        <v>73</v>
      </c>
      <c r="C210" s="21"/>
      <c r="D210" s="21"/>
      <c r="E210" s="88"/>
      <c r="F210" s="99"/>
      <c r="G210" s="99"/>
      <c r="H210" s="97"/>
      <c r="I210" s="98"/>
    </row>
    <row r="211" spans="1:9" x14ac:dyDescent="0.3">
      <c r="A211" s="97"/>
      <c r="B211" s="18"/>
      <c r="C211" s="21"/>
      <c r="D211" s="21"/>
      <c r="E211" s="88"/>
      <c r="F211" s="99"/>
      <c r="G211" s="99"/>
      <c r="H211" s="97"/>
      <c r="I211" s="98"/>
    </row>
    <row r="212" spans="1:9" x14ac:dyDescent="0.3">
      <c r="A212" s="100"/>
      <c r="B212" s="21"/>
      <c r="C212" s="21"/>
      <c r="D212" s="21"/>
      <c r="E212" s="100"/>
      <c r="F212" s="100"/>
      <c r="G212" s="100"/>
      <c r="H212" s="100"/>
      <c r="I212" s="101"/>
    </row>
    <row r="213" spans="1:9" ht="14.5" x14ac:dyDescent="0.35">
      <c r="A213" s="34" t="s">
        <v>259</v>
      </c>
      <c r="B213" s="74" t="s">
        <v>5</v>
      </c>
      <c r="C213" s="100"/>
      <c r="D213" s="21"/>
      <c r="E213" s="100"/>
      <c r="F213" s="100"/>
      <c r="G213" s="100"/>
      <c r="H213" s="21"/>
      <c r="I213" s="21"/>
    </row>
    <row r="214" spans="1:9" ht="15" customHeight="1" x14ac:dyDescent="0.3">
      <c r="A214" s="91"/>
      <c r="B214" s="47" t="s">
        <v>17</v>
      </c>
      <c r="C214" s="48"/>
      <c r="D214" s="47"/>
      <c r="E214" s="47"/>
      <c r="F214" s="49">
        <f>+F178</f>
        <v>2021</v>
      </c>
      <c r="G214" s="49">
        <f>+G178</f>
        <v>2020</v>
      </c>
      <c r="H214" s="89"/>
      <c r="I214" s="91"/>
    </row>
    <row r="215" spans="1:9" ht="15" customHeight="1" x14ac:dyDescent="0.3">
      <c r="A215" s="91"/>
      <c r="B215" s="82" t="s">
        <v>134</v>
      </c>
      <c r="C215" s="86"/>
      <c r="D215" s="82"/>
      <c r="E215" s="82"/>
      <c r="F215" s="75">
        <v>20000</v>
      </c>
      <c r="G215" s="75">
        <v>10000</v>
      </c>
      <c r="H215" s="89"/>
      <c r="I215" s="91"/>
    </row>
    <row r="216" spans="1:9" ht="15" customHeight="1" x14ac:dyDescent="0.3">
      <c r="A216" s="91"/>
      <c r="B216" s="82" t="s">
        <v>87</v>
      </c>
      <c r="C216" s="86"/>
      <c r="D216" s="82"/>
      <c r="E216" s="82"/>
      <c r="F216" s="75">
        <v>10000</v>
      </c>
      <c r="G216" s="75">
        <v>0</v>
      </c>
      <c r="H216" s="89"/>
      <c r="I216" s="91"/>
    </row>
    <row r="217" spans="1:9" ht="15" customHeight="1" x14ac:dyDescent="0.3">
      <c r="A217" s="91"/>
      <c r="B217" s="91" t="s">
        <v>67</v>
      </c>
      <c r="C217" s="86"/>
      <c r="D217" s="82"/>
      <c r="E217" s="82"/>
      <c r="F217" s="75">
        <v>10000</v>
      </c>
      <c r="G217" s="75">
        <v>10000</v>
      </c>
      <c r="H217" s="89"/>
      <c r="I217" s="91"/>
    </row>
    <row r="218" spans="1:9" x14ac:dyDescent="0.3">
      <c r="A218" s="91"/>
      <c r="B218" s="21" t="s">
        <v>68</v>
      </c>
      <c r="C218" s="21"/>
      <c r="D218" s="21"/>
      <c r="E218" s="91"/>
      <c r="F218" s="75">
        <v>5000</v>
      </c>
      <c r="G218" s="75">
        <v>3000</v>
      </c>
      <c r="H218" s="89"/>
      <c r="I218" s="91"/>
    </row>
    <row r="219" spans="1:9" x14ac:dyDescent="0.3">
      <c r="A219" s="102"/>
      <c r="B219" s="21" t="s">
        <v>69</v>
      </c>
      <c r="C219" s="21"/>
      <c r="D219" s="21"/>
      <c r="E219" s="89"/>
      <c r="F219" s="75">
        <v>5000</v>
      </c>
      <c r="G219" s="75">
        <v>10000</v>
      </c>
      <c r="H219" s="89"/>
      <c r="I219" s="91"/>
    </row>
    <row r="220" spans="1:9" x14ac:dyDescent="0.3">
      <c r="A220" s="88"/>
      <c r="B220" s="44" t="s">
        <v>9</v>
      </c>
      <c r="C220" s="45"/>
      <c r="D220" s="45"/>
      <c r="E220" s="92"/>
      <c r="F220" s="93">
        <f>SUM(F215:F219)</f>
        <v>50000</v>
      </c>
      <c r="G220" s="93">
        <f>SUM(G215:G219)</f>
        <v>33000</v>
      </c>
      <c r="H220" s="99"/>
      <c r="I220" s="88"/>
    </row>
    <row r="221" spans="1:9" x14ac:dyDescent="0.3">
      <c r="A221" s="88"/>
      <c r="B221" s="88"/>
      <c r="C221" s="88"/>
      <c r="D221" s="88"/>
      <c r="E221" s="88"/>
      <c r="F221" s="99"/>
      <c r="G221" s="99"/>
      <c r="H221" s="20"/>
      <c r="I221" s="21"/>
    </row>
    <row r="222" spans="1:9" x14ac:dyDescent="0.3">
      <c r="A222" s="91"/>
      <c r="B222" s="91"/>
      <c r="C222" s="91"/>
      <c r="D222" s="91"/>
      <c r="E222" s="91"/>
      <c r="F222" s="89"/>
      <c r="G222" s="103"/>
      <c r="H222" s="20"/>
      <c r="I222" s="21"/>
    </row>
    <row r="223" spans="1:9" ht="15.5" x14ac:dyDescent="0.35">
      <c r="A223" s="135" t="s">
        <v>260</v>
      </c>
      <c r="B223" s="137" t="s">
        <v>92</v>
      </c>
      <c r="C223" s="136"/>
      <c r="D223" s="104"/>
      <c r="E223" s="21"/>
      <c r="F223" s="21"/>
      <c r="G223" s="21"/>
      <c r="H223" s="21"/>
      <c r="I223" s="21"/>
    </row>
    <row r="224" spans="1:9" x14ac:dyDescent="0.3">
      <c r="A224" s="105"/>
      <c r="B224" s="106" t="s">
        <v>102</v>
      </c>
      <c r="C224" s="105"/>
      <c r="D224" s="106"/>
      <c r="E224" s="21"/>
      <c r="F224" s="107"/>
      <c r="G224" s="18"/>
      <c r="H224" s="107"/>
      <c r="I224" s="21"/>
    </row>
    <row r="225" spans="1:41" x14ac:dyDescent="0.3">
      <c r="A225" s="105"/>
      <c r="B225" s="106"/>
      <c r="C225" s="105"/>
      <c r="D225" s="106"/>
      <c r="E225" s="21"/>
      <c r="F225" s="107"/>
      <c r="G225" s="18"/>
      <c r="H225" s="107"/>
      <c r="I225" s="21"/>
    </row>
    <row r="226" spans="1:41" x14ac:dyDescent="0.3">
      <c r="A226" s="105"/>
      <c r="B226" s="105"/>
      <c r="C226" s="105"/>
      <c r="D226" s="106"/>
      <c r="E226" s="21"/>
      <c r="F226" s="21"/>
      <c r="G226" s="21"/>
      <c r="H226" s="21"/>
      <c r="I226" s="21"/>
    </row>
    <row r="227" spans="1:41" ht="15.5" x14ac:dyDescent="0.35">
      <c r="A227" s="108" t="s">
        <v>261</v>
      </c>
      <c r="B227" s="109" t="s">
        <v>91</v>
      </c>
      <c r="C227" s="110"/>
      <c r="D227" s="104"/>
      <c r="E227" s="21"/>
      <c r="F227" s="21"/>
      <c r="G227" s="21"/>
      <c r="H227" s="20"/>
      <c r="I227" s="21"/>
    </row>
    <row r="228" spans="1:41" x14ac:dyDescent="0.3">
      <c r="A228" s="106"/>
      <c r="B228" s="106"/>
      <c r="C228" s="106"/>
      <c r="D228" s="106"/>
      <c r="E228" s="21"/>
      <c r="F228" s="20"/>
      <c r="G228" s="111"/>
      <c r="H228" s="20"/>
      <c r="I228" s="21"/>
    </row>
    <row r="229" spans="1:41" x14ac:dyDescent="0.3">
      <c r="A229" s="21"/>
      <c r="B229" s="21"/>
      <c r="C229" s="21"/>
      <c r="D229" s="21"/>
      <c r="E229" s="21"/>
      <c r="F229" s="20"/>
      <c r="G229" s="111"/>
      <c r="H229" s="20"/>
      <c r="I229" s="21"/>
    </row>
    <row r="230" spans="1:41" x14ac:dyDescent="0.3">
      <c r="A230" s="106"/>
      <c r="B230" s="106"/>
      <c r="C230" s="106"/>
      <c r="D230" s="106"/>
      <c r="E230" s="21"/>
      <c r="F230" s="20"/>
      <c r="G230" s="111"/>
      <c r="H230" s="20"/>
      <c r="I230" s="21"/>
    </row>
    <row r="231" spans="1:41" x14ac:dyDescent="0.3">
      <c r="A231" s="106"/>
      <c r="B231" s="105"/>
      <c r="C231" s="105"/>
      <c r="D231" s="105"/>
      <c r="E231" s="21"/>
      <c r="F231" s="20"/>
      <c r="G231" s="111"/>
      <c r="H231" s="20"/>
      <c r="I231" s="18"/>
    </row>
    <row r="232" spans="1:41" x14ac:dyDescent="0.3">
      <c r="A232" s="105"/>
      <c r="B232" s="105"/>
      <c r="C232" s="105"/>
      <c r="D232" s="112"/>
      <c r="E232" s="18"/>
      <c r="F232" s="113"/>
      <c r="G232" s="84"/>
      <c r="H232" s="113"/>
      <c r="I232" s="18"/>
    </row>
    <row r="233" spans="1:41" x14ac:dyDescent="0.3">
      <c r="A233" s="106"/>
      <c r="B233" s="106"/>
      <c r="C233" s="106"/>
      <c r="D233" s="114"/>
      <c r="E233" s="21"/>
      <c r="F233" s="113"/>
      <c r="G233" s="57"/>
      <c r="H233" s="113"/>
      <c r="I233" s="21"/>
    </row>
    <row r="234" spans="1:41" x14ac:dyDescent="0.3">
      <c r="A234" s="115"/>
      <c r="B234" s="115"/>
      <c r="C234" s="21"/>
      <c r="D234" s="21"/>
      <c r="E234" s="21"/>
      <c r="F234" s="18"/>
      <c r="G234" s="18"/>
      <c r="H234" s="18"/>
      <c r="I234" s="21"/>
    </row>
    <row r="235" spans="1:41" x14ac:dyDescent="0.3">
      <c r="A235" s="115"/>
      <c r="B235" s="115"/>
      <c r="C235" s="21"/>
      <c r="D235" s="21"/>
      <c r="E235" s="21"/>
      <c r="F235" s="18"/>
      <c r="G235" s="18"/>
      <c r="H235" s="18"/>
      <c r="I235" s="21"/>
    </row>
    <row r="236" spans="1:41" x14ac:dyDescent="0.3">
      <c r="A236" s="115"/>
      <c r="B236" s="116"/>
      <c r="C236" s="21"/>
      <c r="D236" s="21"/>
      <c r="E236" s="244"/>
      <c r="F236" s="244"/>
      <c r="G236" s="244"/>
      <c r="H236" s="244"/>
      <c r="I236" s="118"/>
    </row>
    <row r="237" spans="1:41" x14ac:dyDescent="0.3">
      <c r="A237" s="115"/>
      <c r="B237" s="115"/>
      <c r="C237" s="21"/>
      <c r="D237" s="21"/>
      <c r="E237" s="22"/>
      <c r="F237" s="119"/>
      <c r="G237" s="22"/>
      <c r="H237" s="119"/>
      <c r="I237" s="118"/>
    </row>
    <row r="238" spans="1:41" s="121" customFormat="1" x14ac:dyDescent="0.3">
      <c r="A238" s="115"/>
      <c r="B238" s="115"/>
      <c r="C238" s="21"/>
      <c r="D238" s="118"/>
      <c r="E238" s="118"/>
      <c r="F238" s="18"/>
      <c r="G238" s="118"/>
      <c r="H238" s="18"/>
      <c r="I238" s="118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120"/>
      <c r="U238" s="120"/>
      <c r="V238" s="120"/>
      <c r="W238" s="120"/>
      <c r="X238" s="120"/>
      <c r="Y238" s="120"/>
      <c r="Z238" s="120"/>
      <c r="AA238" s="120"/>
      <c r="AB238" s="120"/>
      <c r="AC238" s="120"/>
      <c r="AD238" s="120"/>
      <c r="AE238" s="120"/>
      <c r="AF238" s="120"/>
      <c r="AG238" s="120"/>
      <c r="AH238" s="120"/>
      <c r="AI238" s="120"/>
      <c r="AJ238" s="120"/>
      <c r="AK238" s="120"/>
      <c r="AL238" s="120"/>
      <c r="AM238" s="120"/>
      <c r="AN238" s="120"/>
      <c r="AO238" s="120"/>
    </row>
    <row r="239" spans="1:41" x14ac:dyDescent="0.3">
      <c r="A239" s="122"/>
      <c r="B239" s="115"/>
      <c r="C239" s="21"/>
      <c r="D239" s="21"/>
      <c r="E239" s="21"/>
      <c r="F239" s="18"/>
      <c r="G239" s="21"/>
      <c r="H239" s="18"/>
      <c r="I239" s="21"/>
    </row>
    <row r="240" spans="1:41" x14ac:dyDescent="0.3">
      <c r="A240" s="123"/>
      <c r="B240" s="123"/>
      <c r="C240" s="21"/>
      <c r="D240" s="21"/>
      <c r="E240" s="20"/>
      <c r="F240" s="20"/>
      <c r="G240" s="20"/>
      <c r="H240" s="20"/>
      <c r="I240" s="21"/>
    </row>
    <row r="241" spans="1:9" x14ac:dyDescent="0.3">
      <c r="A241" s="123"/>
      <c r="B241" s="123"/>
      <c r="C241" s="21"/>
      <c r="D241" s="21"/>
      <c r="E241" s="20"/>
      <c r="F241" s="20"/>
      <c r="G241" s="20"/>
      <c r="H241" s="20"/>
      <c r="I241" s="21"/>
    </row>
    <row r="242" spans="1:9" x14ac:dyDescent="0.3">
      <c r="A242" s="123"/>
      <c r="B242" s="123"/>
      <c r="C242" s="21"/>
      <c r="D242" s="21"/>
      <c r="E242" s="20"/>
      <c r="F242" s="20"/>
      <c r="G242" s="20"/>
      <c r="H242" s="20"/>
      <c r="I242" s="21"/>
    </row>
    <row r="243" spans="1:9" x14ac:dyDescent="0.3">
      <c r="A243" s="123"/>
      <c r="B243" s="123"/>
      <c r="C243" s="21"/>
      <c r="D243" s="21"/>
      <c r="E243" s="20"/>
      <c r="F243" s="20"/>
      <c r="G243" s="20"/>
      <c r="H243" s="20"/>
      <c r="I243" s="21"/>
    </row>
    <row r="244" spans="1:9" x14ac:dyDescent="0.3">
      <c r="A244" s="123"/>
      <c r="B244" s="123"/>
      <c r="C244" s="21"/>
      <c r="D244" s="21"/>
      <c r="E244" s="20"/>
      <c r="F244" s="20"/>
      <c r="G244" s="20"/>
      <c r="H244" s="20"/>
      <c r="I244" s="21"/>
    </row>
    <row r="245" spans="1:9" x14ac:dyDescent="0.3">
      <c r="A245" s="123"/>
      <c r="B245" s="123"/>
      <c r="C245" s="21"/>
      <c r="D245" s="124"/>
      <c r="E245" s="111"/>
      <c r="F245" s="20"/>
      <c r="G245" s="111"/>
      <c r="H245" s="20"/>
      <c r="I245" s="21"/>
    </row>
    <row r="246" spans="1:9" x14ac:dyDescent="0.3">
      <c r="A246" s="123"/>
      <c r="B246" s="123"/>
      <c r="C246" s="21"/>
      <c r="D246" s="125"/>
      <c r="E246" s="111"/>
      <c r="F246" s="20"/>
      <c r="G246" s="111"/>
      <c r="H246" s="20"/>
      <c r="I246" s="21"/>
    </row>
    <row r="247" spans="1:9" x14ac:dyDescent="0.3">
      <c r="A247" s="21"/>
      <c r="B247" s="123"/>
      <c r="C247" s="21"/>
      <c r="D247" s="126"/>
      <c r="E247" s="20"/>
      <c r="F247" s="20"/>
      <c r="G247" s="20"/>
      <c r="H247" s="20"/>
      <c r="I247" s="21"/>
    </row>
    <row r="248" spans="1:9" x14ac:dyDescent="0.3">
      <c r="A248" s="123"/>
      <c r="B248" s="123"/>
      <c r="C248" s="21"/>
      <c r="D248" s="127"/>
      <c r="E248" s="20"/>
      <c r="F248" s="20"/>
      <c r="G248" s="20"/>
      <c r="H248" s="20"/>
      <c r="I248" s="21"/>
    </row>
    <row r="249" spans="1:9" x14ac:dyDescent="0.3">
      <c r="A249" s="128"/>
      <c r="B249" s="123"/>
      <c r="C249" s="21"/>
      <c r="D249" s="127"/>
      <c r="E249" s="111"/>
      <c r="F249" s="111"/>
      <c r="G249" s="111"/>
      <c r="H249" s="111"/>
      <c r="I249" s="21"/>
    </row>
    <row r="250" spans="1:9" x14ac:dyDescent="0.3">
      <c r="A250" s="123"/>
      <c r="B250" s="123"/>
      <c r="C250" s="21"/>
      <c r="D250" s="127"/>
      <c r="E250" s="111"/>
      <c r="F250" s="111"/>
      <c r="G250" s="111"/>
      <c r="H250" s="111"/>
      <c r="I250" s="21"/>
    </row>
    <row r="251" spans="1:9" x14ac:dyDescent="0.3">
      <c r="A251" s="21"/>
      <c r="B251" s="21"/>
      <c r="C251" s="21"/>
      <c r="D251" s="57"/>
      <c r="E251" s="20"/>
      <c r="F251" s="20"/>
      <c r="G251" s="20"/>
      <c r="H251" s="20"/>
      <c r="I251" s="21"/>
    </row>
    <row r="252" spans="1:9" x14ac:dyDescent="0.3">
      <c r="A252" s="21"/>
      <c r="B252" s="21"/>
      <c r="C252" s="21"/>
      <c r="D252" s="21"/>
      <c r="E252" s="21"/>
      <c r="F252" s="21"/>
      <c r="G252" s="21"/>
      <c r="H252" s="21"/>
      <c r="I252" s="21"/>
    </row>
    <row r="253" spans="1:9" s="21" customFormat="1" x14ac:dyDescent="0.3">
      <c r="G253" s="124"/>
      <c r="H253" s="124"/>
    </row>
    <row r="254" spans="1:9" s="21" customFormat="1" ht="15.5" x14ac:dyDescent="0.35">
      <c r="A254" s="108"/>
      <c r="B254" s="129"/>
      <c r="C254" s="110"/>
      <c r="G254" s="124"/>
      <c r="H254" s="111"/>
    </row>
    <row r="255" spans="1:9" s="21" customFormat="1" x14ac:dyDescent="0.3">
      <c r="G255" s="124"/>
    </row>
    <row r="256" spans="1:9" s="21" customFormat="1" x14ac:dyDescent="0.3">
      <c r="G256" s="124"/>
      <c r="H256" s="111"/>
    </row>
    <row r="257" spans="1:9" s="21" customFormat="1" x14ac:dyDescent="0.3">
      <c r="A257" s="130"/>
      <c r="G257" s="124"/>
      <c r="H257" s="111"/>
    </row>
    <row r="258" spans="1:9" s="21" customFormat="1" x14ac:dyDescent="0.3">
      <c r="A258" s="131"/>
      <c r="H258" s="111"/>
    </row>
    <row r="259" spans="1:9" s="21" customFormat="1" ht="20.25" customHeight="1" x14ac:dyDescent="0.3">
      <c r="A259" s="132"/>
      <c r="D259" s="132"/>
      <c r="H259" s="111"/>
    </row>
    <row r="260" spans="1:9" s="21" customFormat="1" x14ac:dyDescent="0.3">
      <c r="A260" s="132"/>
      <c r="D260" s="132"/>
      <c r="H260" s="111"/>
    </row>
    <row r="261" spans="1:9" s="21" customFormat="1" x14ac:dyDescent="0.3">
      <c r="A261" s="132"/>
      <c r="D261" s="132"/>
    </row>
    <row r="262" spans="1:9" s="21" customFormat="1" x14ac:dyDescent="0.3">
      <c r="A262" s="132"/>
      <c r="D262" s="132"/>
      <c r="H262" s="111"/>
    </row>
    <row r="263" spans="1:9" s="21" customFormat="1" x14ac:dyDescent="0.3">
      <c r="A263" s="132"/>
      <c r="D263" s="132"/>
    </row>
    <row r="264" spans="1:9" s="21" customFormat="1" x14ac:dyDescent="0.3">
      <c r="A264" s="132"/>
      <c r="D264" s="132"/>
      <c r="H264" s="124"/>
    </row>
    <row r="265" spans="1:9" s="21" customFormat="1" x14ac:dyDescent="0.3">
      <c r="A265" s="132"/>
      <c r="D265" s="132"/>
      <c r="H265" s="124"/>
    </row>
    <row r="266" spans="1:9" s="21" customFormat="1" x14ac:dyDescent="0.3">
      <c r="H266" s="124"/>
    </row>
    <row r="267" spans="1:9" s="21" customFormat="1" x14ac:dyDescent="0.3"/>
    <row r="268" spans="1:9" x14ac:dyDescent="0.3">
      <c r="A268" s="21"/>
      <c r="B268" s="21"/>
      <c r="C268" s="21"/>
      <c r="D268" s="21"/>
      <c r="E268" s="21"/>
      <c r="F268" s="21"/>
      <c r="G268" s="21"/>
      <c r="H268" s="21"/>
      <c r="I268" s="21"/>
    </row>
    <row r="269" spans="1:9" x14ac:dyDescent="0.3">
      <c r="A269" s="21"/>
      <c r="B269" s="21"/>
      <c r="C269" s="21"/>
      <c r="D269" s="21"/>
      <c r="E269" s="21"/>
      <c r="F269" s="21"/>
      <c r="G269" s="21"/>
      <c r="H269" s="21"/>
      <c r="I269" s="21"/>
    </row>
    <row r="270" spans="1:9" x14ac:dyDescent="0.3">
      <c r="A270" s="21"/>
      <c r="B270" s="21"/>
      <c r="C270" s="21"/>
      <c r="D270" s="21"/>
      <c r="E270" s="21"/>
      <c r="F270" s="21"/>
      <c r="G270" s="21"/>
      <c r="H270" s="21"/>
      <c r="I270" s="21"/>
    </row>
  </sheetData>
  <mergeCells count="4">
    <mergeCell ref="A1:H1"/>
    <mergeCell ref="A3:H3"/>
    <mergeCell ref="E236:F236"/>
    <mergeCell ref="G236:H236"/>
  </mergeCells>
  <printOptions horizontalCentered="1"/>
  <pageMargins left="0.39370078740157483" right="0.39370078740157483" top="0.59055118110236227" bottom="0.39370078740157483" header="0" footer="0"/>
  <pageSetup paperSize="9" scale="88" fitToHeight="15" orientation="portrait" horizontalDpi="4294967292" r:id="rId1"/>
  <headerFooter alignWithMargins="0"/>
  <rowBreaks count="2" manualBreakCount="2">
    <brk id="43" max="7" man="1"/>
    <brk id="188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3CD34872593F41891FCB6B3F215895" ma:contentTypeVersion="12" ma:contentTypeDescription="Opprett et nytt dokument." ma:contentTypeScope="" ma:versionID="a2190447185f7cb4f14c858e4951cfbd">
  <xsd:schema xmlns:xsd="http://www.w3.org/2001/XMLSchema" xmlns:xs="http://www.w3.org/2001/XMLSchema" xmlns:p="http://schemas.microsoft.com/office/2006/metadata/properties" xmlns:ns2="8fa3b00c-49de-465c-b2ad-5dc8ee6aed33" xmlns:ns3="9d2c2683-8c36-4351-aa30-ed53450a6b9e" targetNamespace="http://schemas.microsoft.com/office/2006/metadata/properties" ma:root="true" ma:fieldsID="a0dc8d43386302c8d44855e095e3733e" ns2:_="" ns3:_="">
    <xsd:import namespace="8fa3b00c-49de-465c-b2ad-5dc8ee6aed33"/>
    <xsd:import namespace="9d2c2683-8c36-4351-aa30-ed53450a6b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a3b00c-49de-465c-b2ad-5dc8ee6aed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2c2683-8c36-4351-aa30-ed53450a6b9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26E8F80-0398-4BFC-9DD2-A8592570EF0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CCDE33-2F4D-4C57-91D3-377007EA06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fa3b00c-49de-465c-b2ad-5dc8ee6aed33"/>
    <ds:schemaRef ds:uri="9d2c2683-8c36-4351-aa30-ed53450a6b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C0518AC-DA7D-4479-AE60-A2564285B5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15</vt:i4>
      </vt:variant>
    </vt:vector>
  </HeadingPairs>
  <TitlesOfParts>
    <vt:vector size="20" baseType="lpstr">
      <vt:lpstr>Veiledning</vt:lpstr>
      <vt:lpstr>Forside</vt:lpstr>
      <vt:lpstr>Resultat</vt:lpstr>
      <vt:lpstr>Balanse</vt:lpstr>
      <vt:lpstr>Noter </vt:lpstr>
      <vt:lpstr>Resultat!ffjor</vt:lpstr>
      <vt:lpstr>note_1</vt:lpstr>
      <vt:lpstr>note_14</vt:lpstr>
      <vt:lpstr>note_15</vt:lpstr>
      <vt:lpstr>note_19</vt:lpstr>
      <vt:lpstr>note_4</vt:lpstr>
      <vt:lpstr>Resultat!områderes</vt:lpstr>
      <vt:lpstr>text_1</vt:lpstr>
      <vt:lpstr>text_14</vt:lpstr>
      <vt:lpstr>text_15</vt:lpstr>
      <vt:lpstr>Balanse!Utskriftsområde</vt:lpstr>
      <vt:lpstr>'Noter '!Utskriftsområde</vt:lpstr>
      <vt:lpstr>Resultat!Utskriftsområde</vt:lpstr>
      <vt:lpstr>Balanse!Utskriftstitler</vt:lpstr>
      <vt:lpstr>'Noter '!Utskriftstitler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Birger</dc:creator>
  <cp:lastModifiedBy>Torp, Morten Aarlia</cp:lastModifiedBy>
  <cp:lastPrinted>2014-05-16T07:13:54Z</cp:lastPrinted>
  <dcterms:created xsi:type="dcterms:W3CDTF">1997-05-22T19:54:11Z</dcterms:created>
  <dcterms:modified xsi:type="dcterms:W3CDTF">2022-02-18T08:12:14Z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0x0101007E3CD34872593F41891FCB6B3F215895</vt:lpwstr>
  </property>
  <property fmtid="{D5CDD505-2E9C-101B-9397-08002B2CF9AE}" pid="4" name="_dlc_DocIdItemGuid">
    <vt:lpwstr>69722097-c776-44be-bcc6-0a6a884fc0c7</vt:lpwstr>
  </property>
  <property fmtid="{D5CDD505-2E9C-101B-9397-08002B2CF9AE}" pid="5" name="OrgTilhorighet">
    <vt:lpwstr>1;#SF01 Norges Idrettsforbund|c1ca8435-9635-48b0-8fd0-127d70284636</vt:lpwstr>
  </property>
  <property fmtid="{D5CDD505-2E9C-101B-9397-08002B2CF9AE}" pid="6" name="Dokumentkategori">
    <vt:lpwstr/>
  </property>
</Properties>
</file>