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1000" activeTab="0"/>
  </bookViews>
  <sheets>
    <sheet name="Råbalanse" sheetId="1" r:id="rId1"/>
    <sheet name="1101" sheetId="2" state="hidden" r:id="rId2"/>
    <sheet name="1103" sheetId="3" state="hidden" r:id="rId3"/>
    <sheet name="1104" sheetId="4" state="hidden" r:id="rId4"/>
    <sheet name="1105" sheetId="5" state="hidden" r:id="rId5"/>
    <sheet name="1106" sheetId="6" state="hidden" r:id="rId6"/>
    <sheet name="1199" sheetId="7" state="hidden" r:id="rId7"/>
    <sheet name="1250" sheetId="8" state="hidden" r:id="rId8"/>
    <sheet name="1251" sheetId="9" state="hidden" r:id="rId9"/>
    <sheet name="1252" sheetId="10" state="hidden" r:id="rId10"/>
    <sheet name="1253" sheetId="11" state="hidden" r:id="rId11"/>
    <sheet name="1257" sheetId="12" state="hidden" r:id="rId12"/>
    <sheet name="1260" sheetId="13" state="hidden" r:id="rId13"/>
    <sheet name="1261" sheetId="14" state="hidden" r:id="rId14"/>
    <sheet name="1262" sheetId="15" state="hidden" r:id="rId15"/>
    <sheet name="1270" sheetId="16" state="hidden" r:id="rId16"/>
    <sheet name="1270-1271" sheetId="17" state="hidden" r:id="rId17"/>
    <sheet name="1288-1289" sheetId="18" state="hidden" r:id="rId18"/>
    <sheet name="1380" sheetId="19" state="hidden" r:id="rId19"/>
    <sheet name="1420" sheetId="20" r:id="rId20"/>
    <sheet name="1500" sheetId="21" r:id="rId21"/>
    <sheet name="1550" sheetId="22" state="hidden" r:id="rId22"/>
    <sheet name="1571" sheetId="23" r:id="rId23"/>
    <sheet name="1572" sheetId="24" state="hidden" r:id="rId24"/>
    <sheet name="1700" sheetId="25" r:id="rId25"/>
    <sheet name="1701" sheetId="26" state="hidden" r:id="rId26"/>
    <sheet name="1702" sheetId="27" state="hidden" r:id="rId27"/>
    <sheet name="1720" sheetId="28" state="hidden" r:id="rId28"/>
    <sheet name="1750" sheetId="29" r:id="rId29"/>
    <sheet name="1820" sheetId="30" r:id="rId30"/>
    <sheet name="1821" sheetId="31" state="hidden" r:id="rId31"/>
    <sheet name="1822" sheetId="32" state="hidden" r:id="rId32"/>
    <sheet name="1825" sheetId="33" state="hidden" r:id="rId33"/>
    <sheet name="1826" sheetId="34" state="hidden" r:id="rId34"/>
    <sheet name="1900" sheetId="35" state="hidden" r:id="rId35"/>
    <sheet name="1920" sheetId="36" r:id="rId36"/>
    <sheet name="1922" sheetId="37" r:id="rId37"/>
    <sheet name="1924" sheetId="38" r:id="rId38"/>
    <sheet name="1925" sheetId="39" state="hidden" r:id="rId39"/>
    <sheet name="1951" sheetId="40" state="hidden" r:id="rId40"/>
    <sheet name="2020" sheetId="41" state="hidden" r:id="rId41"/>
    <sheet name="2030" sheetId="42" state="hidden" r:id="rId42"/>
    <sheet name="2050" sheetId="43" r:id="rId43"/>
    <sheet name="2101-2105" sheetId="44" state="hidden" r:id="rId44"/>
    <sheet name="2112" sheetId="45" state="hidden" r:id="rId45"/>
    <sheet name="2120" sheetId="46" state="hidden" r:id="rId46"/>
    <sheet name="2186" sheetId="47" state="hidden" r:id="rId47"/>
    <sheet name="2187" sheetId="48" state="hidden" r:id="rId48"/>
    <sheet name="2190" sheetId="49" state="hidden" r:id="rId49"/>
    <sheet name="2194" sheetId="50" state="hidden" r:id="rId50"/>
    <sheet name="2242" sheetId="51" state="hidden" r:id="rId51"/>
    <sheet name="2400" sheetId="52" r:id="rId52"/>
    <sheet name="2450" sheetId="53" state="hidden" r:id="rId53"/>
    <sheet name="2630" sheetId="54" state="hidden" r:id="rId54"/>
    <sheet name="2631" sheetId="55" state="hidden" r:id="rId55"/>
    <sheet name="2632" sheetId="56" state="hidden" r:id="rId56"/>
    <sheet name="2600" sheetId="57" r:id="rId57"/>
    <sheet name="2700-2740" sheetId="58" r:id="rId58"/>
    <sheet name="2940" sheetId="59" r:id="rId59"/>
    <sheet name="2941" sheetId="60" r:id="rId60"/>
    <sheet name="2942" sheetId="61" state="hidden" r:id="rId61"/>
    <sheet name="2950" sheetId="62" state="hidden" r:id="rId62"/>
    <sheet name="2960" sheetId="63" r:id="rId63"/>
    <sheet name="2964" sheetId="64" r:id="rId64"/>
    <sheet name="2970" sheetId="65" r:id="rId65"/>
  </sheets>
  <definedNames>
    <definedName name="mva">#REF!</definedName>
    <definedName name="_xlnm.Print_Area" localSheetId="1">'1101'!$A$1:$F$29</definedName>
    <definedName name="_xlnm.Print_Area" localSheetId="12">'1260'!$A$1:$F$20</definedName>
    <definedName name="_xlnm.Print_Area" localSheetId="13">'1261'!$A$1:$F$25</definedName>
    <definedName name="_xlnm.Print_Area" localSheetId="14">'1262'!$A$1:$F$22</definedName>
    <definedName name="_xlnm.Print_Area" localSheetId="20">'1500'!$A$1:$G$22</definedName>
    <definedName name="_xlnm.Print_Area" localSheetId="26">'1702'!$A$1:$F$30</definedName>
    <definedName name="_xlnm.Print_Area" localSheetId="35">'1920'!$A$1:$F$44</definedName>
    <definedName name="_xlnm.Print_Area" localSheetId="36">'1922'!$A$1:$F$44</definedName>
    <definedName name="_xlnm.Print_Area" localSheetId="37">'1924'!$A$1:$F$45</definedName>
    <definedName name="_xlnm.Print_Area" localSheetId="51">'2400'!$A$1:$F$22</definedName>
    <definedName name="_xlnm.Print_Area" localSheetId="57">'2700-2740'!$A$3:$J$34</definedName>
    <definedName name="_xlnm.Print_Area" localSheetId="63">'2964'!$A$1:$F$23</definedName>
    <definedName name="_xlnm.Print_Area" localSheetId="0">'Råbalanse'!$A$1:$G$39</definedName>
    <definedName name="_xlnm.Print_Titles" localSheetId="0">'Råbalanse'!$1:$4</definedName>
  </definedNames>
  <calcPr fullCalcOnLoad="1"/>
</workbook>
</file>

<file path=xl/comments13.xml><?xml version="1.0" encoding="utf-8"?>
<comments xmlns="http://schemas.openxmlformats.org/spreadsheetml/2006/main">
  <authors>
    <author>us-weno</author>
  </authors>
  <commentList>
    <comment ref="E24" authorId="0">
      <text>
        <r>
          <rPr>
            <b/>
            <sz val="8"/>
            <rFont val="Tahoma"/>
            <family val="2"/>
          </rPr>
          <t>us-weno:</t>
        </r>
        <r>
          <rPr>
            <sz val="8"/>
            <rFont val="Tahoma"/>
            <family val="2"/>
          </rPr>
          <t xml:space="preserve">
se ark 1260-1 for postene i beløpet.
</t>
        </r>
      </text>
    </comment>
  </commentList>
</comments>
</file>

<file path=xl/comments58.xml><?xml version="1.0" encoding="utf-8"?>
<comments xmlns="http://schemas.openxmlformats.org/spreadsheetml/2006/main">
  <authors>
    <author>US-MOTO</author>
  </authors>
  <commentList>
    <comment ref="D20" authorId="0">
      <text>
        <r>
          <rPr>
            <b/>
            <sz val="8"/>
            <rFont val="Tahoma"/>
            <family val="2"/>
          </rPr>
          <t>US-MOTO:</t>
        </r>
        <r>
          <rPr>
            <sz val="8"/>
            <rFont val="Tahoma"/>
            <family val="2"/>
          </rPr>
          <t xml:space="preserve">
Ikke innrapportert etter T2. Tatt "sammen" med T6</t>
        </r>
      </text>
    </comment>
  </commentList>
</comments>
</file>

<file path=xl/sharedStrings.xml><?xml version="1.0" encoding="utf-8"?>
<sst xmlns="http://schemas.openxmlformats.org/spreadsheetml/2006/main" count="1397" uniqueCount="224">
  <si>
    <t>Innbetalt dato:</t>
  </si>
  <si>
    <t>4. termin</t>
  </si>
  <si>
    <t>Forskuddsbetalte kostnader</t>
  </si>
  <si>
    <t>Påløpte kostnader</t>
  </si>
  <si>
    <t>Forskuddsbetalte inntekter</t>
  </si>
  <si>
    <t>Konto:</t>
  </si>
  <si>
    <t>(Alle beløp legges inn med + som fortegn)</t>
  </si>
  <si>
    <t>Saldo i følge hovedbok:</t>
  </si>
  <si>
    <t>Uttak bokført - ikke medtatt kontoutskrift fra banken</t>
  </si>
  <si>
    <t>Bilag</t>
  </si>
  <si>
    <t>Kommentar</t>
  </si>
  <si>
    <t>Innskudd bokført - ikke medtatt kontoutskrift fra banken</t>
  </si>
  <si>
    <t>Uttak ikke bokført - medtatt kontoutskrift fra banken</t>
  </si>
  <si>
    <t>Innskudd ikke bokført - medtatt kontoutskrift fra banken</t>
  </si>
  <si>
    <t>FORSKUDDSTREKK</t>
  </si>
  <si>
    <t>Firma</t>
  </si>
  <si>
    <t>Pr.</t>
  </si>
  <si>
    <t>Dato/sign</t>
  </si>
  <si>
    <t>Termin</t>
  </si>
  <si>
    <t>Bokført forskuddstrekk</t>
  </si>
  <si>
    <t>Innbetalt beløp</t>
  </si>
  <si>
    <t>Forfalls-  dato:</t>
  </si>
  <si>
    <t>Merknad</t>
  </si>
  <si>
    <t>Sum ifølge lønns- og trekkoppgaver (post 950)</t>
  </si>
  <si>
    <t>Differanse mellom bokført forsk.trekk og trekk iht L&amp;T</t>
  </si>
  <si>
    <t>Forskuddstrekk ifølge siste terminoppgave</t>
  </si>
  <si>
    <t>- Skyldig forskuddstrekk ifølge regnskap - konto</t>
  </si>
  <si>
    <t>2600</t>
  </si>
  <si>
    <t>1950</t>
  </si>
  <si>
    <t>Innestående beløp stort nok til å dekke forskuddstrekket ?</t>
  </si>
  <si>
    <t>Kunde:</t>
  </si>
  <si>
    <t>Saldo</t>
  </si>
  <si>
    <t>Egenkapital</t>
  </si>
  <si>
    <t>Skattetrekk</t>
  </si>
  <si>
    <t>Utgående merverdiavgift</t>
  </si>
  <si>
    <t>Oppgjørskonto merverdiavgift</t>
  </si>
  <si>
    <t>Avsatte feriepenger</t>
  </si>
  <si>
    <t>Avsatt aga av feriepenger</t>
  </si>
  <si>
    <t xml:space="preserve">Saldo i følge kontoutskrift fra banken </t>
  </si>
  <si>
    <t>Renter 1.kv</t>
  </si>
  <si>
    <t>Kostpris</t>
  </si>
  <si>
    <t>Akk.avskriv</t>
  </si>
  <si>
    <t>Avskrevet</t>
  </si>
  <si>
    <t>Restverdi</t>
  </si>
  <si>
    <t>Saldo 1923</t>
  </si>
  <si>
    <t xml:space="preserve">utbetalinger </t>
  </si>
  <si>
    <t>2101-2105</t>
  </si>
  <si>
    <t>Fond</t>
  </si>
  <si>
    <t>UB</t>
  </si>
  <si>
    <t>Saldo konto 2400</t>
  </si>
  <si>
    <t>Avskrivninger utvikling SA</t>
  </si>
  <si>
    <t>Avskrevet 2008</t>
  </si>
  <si>
    <t>Saldo reskontro (åpen post liste)</t>
  </si>
  <si>
    <t>Bilagsnr.</t>
  </si>
  <si>
    <t>Konto</t>
  </si>
  <si>
    <t>Beskrivelse</t>
  </si>
  <si>
    <t>Ansvarlig</t>
  </si>
  <si>
    <t>Leverandørgjeld</t>
  </si>
  <si>
    <t>Skyldig arbeidsgiveravgift</t>
  </si>
  <si>
    <t>Hyppighet</t>
  </si>
  <si>
    <t>Månedlig</t>
  </si>
  <si>
    <t xml:space="preserve">Periode </t>
  </si>
  <si>
    <t>Saldo ifølge hovedbok</t>
  </si>
  <si>
    <t>NOK</t>
  </si>
  <si>
    <t>Dato</t>
  </si>
  <si>
    <t>Debet</t>
  </si>
  <si>
    <t>Kredit</t>
  </si>
  <si>
    <t>Sum</t>
  </si>
  <si>
    <t>Sum åpne poster</t>
  </si>
  <si>
    <t>Kontrollsum</t>
  </si>
  <si>
    <t xml:space="preserve">Avst. utført av:          </t>
  </si>
  <si>
    <t>Avst kontrollert av:</t>
  </si>
  <si>
    <t xml:space="preserve">Dato  </t>
  </si>
  <si>
    <t>Tall pr. 13.01.06 kl 15.15</t>
  </si>
  <si>
    <t xml:space="preserve"> </t>
  </si>
  <si>
    <t>Beløp</t>
  </si>
  <si>
    <t>Tilbake</t>
  </si>
  <si>
    <t>Avstemt</t>
  </si>
  <si>
    <t>IB</t>
  </si>
  <si>
    <t>Årlig</t>
  </si>
  <si>
    <t>1. termin</t>
  </si>
  <si>
    <t>2. termin</t>
  </si>
  <si>
    <t>3. termin</t>
  </si>
  <si>
    <t>5. termin</t>
  </si>
  <si>
    <t>6. termin</t>
  </si>
  <si>
    <t>Differanse</t>
  </si>
  <si>
    <t>Eventuelle merknader:</t>
  </si>
  <si>
    <t>Bokført 2010</t>
  </si>
  <si>
    <t xml:space="preserve">Restverdi </t>
  </si>
  <si>
    <t>Avst. Bankkonto:</t>
  </si>
  <si>
    <t xml:space="preserve">Kunde:   </t>
  </si>
  <si>
    <t xml:space="preserve">Kunde:  </t>
  </si>
  <si>
    <t>Renter 2.kv</t>
  </si>
  <si>
    <t>Renter 3.kv</t>
  </si>
  <si>
    <t>Renter 4.kv</t>
  </si>
  <si>
    <t>Saldo på skattetrekkskonto</t>
  </si>
  <si>
    <t>Avsetning</t>
  </si>
  <si>
    <t>Organisasjonsnr</t>
  </si>
  <si>
    <t>Norges Basketballforbund</t>
  </si>
  <si>
    <t xml:space="preserve">Kundefordringer </t>
  </si>
  <si>
    <t>Aksjer</t>
  </si>
  <si>
    <t>Morten Torp</t>
  </si>
  <si>
    <t>Kommentarer</t>
  </si>
  <si>
    <t>Avsetning tap på fordringer</t>
  </si>
  <si>
    <t>Avsetning Tap på krav</t>
  </si>
  <si>
    <t>DnB Skattetrekk</t>
  </si>
  <si>
    <t>Kvartal</t>
  </si>
  <si>
    <t>Kundenr.</t>
  </si>
  <si>
    <t>Kundenavn</t>
  </si>
  <si>
    <t>Ikke forfalt</t>
  </si>
  <si>
    <t>31 - 60</t>
  </si>
  <si>
    <t>61 - 90</t>
  </si>
  <si>
    <t>Over 90</t>
  </si>
  <si>
    <t>Ant. dager</t>
  </si>
  <si>
    <t>Åpne poster</t>
  </si>
  <si>
    <t>Lev.nr.</t>
  </si>
  <si>
    <t>Leverandørnavn</t>
  </si>
  <si>
    <t>Total</t>
  </si>
  <si>
    <t>Samlet omsetning innenfor og utenfor avgiftsloven</t>
  </si>
  <si>
    <t>Samlet omsetning innenfor avgiftsloven</t>
  </si>
  <si>
    <t>Omsetning fritatt for mva</t>
  </si>
  <si>
    <t>Beregningsgrunnlag for høy sats -</t>
  </si>
  <si>
    <t>og beregnet avgift</t>
  </si>
  <si>
    <t>Beregningsgrunnlag for middels sats -</t>
  </si>
  <si>
    <t>Beregningsgrunnlag for lav sats -</t>
  </si>
  <si>
    <t>Beregningsgrunnlag for utenlandske varer -</t>
  </si>
  <si>
    <t>Fradragsrett inngående avgift - høy sats</t>
  </si>
  <si>
    <t>Fradragsrett inngående avgift - middels sats</t>
  </si>
  <si>
    <t>Fradragsrett inngående avgift - lav sats</t>
  </si>
  <si>
    <t>Avgift (minus = til gode)</t>
  </si>
  <si>
    <t>Bilagsnummer</t>
  </si>
  <si>
    <t>Sum konto 3000-3099</t>
  </si>
  <si>
    <t>Diff</t>
  </si>
  <si>
    <t>OK</t>
  </si>
  <si>
    <t>AVSLUTTET</t>
  </si>
  <si>
    <t>Avsetninger og periodiseringer</t>
  </si>
  <si>
    <t>Varelager</t>
  </si>
  <si>
    <t>Avregnet konto 2940</t>
  </si>
  <si>
    <t>Inngående merverdiavgift, 25%</t>
  </si>
  <si>
    <t>Inngående merverdiavgift, 14%</t>
  </si>
  <si>
    <t>Inngående merverdiavgift, 8%</t>
  </si>
  <si>
    <t>Opptjente (ikke innbetalte) inntekter</t>
  </si>
  <si>
    <t>Avstemming 2400 mot reskontro leverandører</t>
  </si>
  <si>
    <t xml:space="preserve">Avst. utført av:     </t>
  </si>
  <si>
    <t>Dato:</t>
  </si>
  <si>
    <t>Idrettslaget Aktivitet IL</t>
  </si>
  <si>
    <t>Bankkonto DNB Driftskonto</t>
  </si>
  <si>
    <t>Bakkonto DNB Høyrentekonto</t>
  </si>
  <si>
    <t>SUM EIENDELER</t>
  </si>
  <si>
    <t>SUM EGENKAPITAL OG GJELD</t>
  </si>
  <si>
    <t>Resultat fra regnskapssystem/låsbart excelark</t>
  </si>
  <si>
    <t>SUM BALANSE</t>
  </si>
  <si>
    <t>Varetellingsliste pr 31.12</t>
  </si>
  <si>
    <t>Kasserer Sørensen</t>
  </si>
  <si>
    <t>Avstemt: 23.01.2013</t>
  </si>
  <si>
    <t>Termin 1</t>
  </si>
  <si>
    <t>Termin 2</t>
  </si>
  <si>
    <t>Termin 3</t>
  </si>
  <si>
    <t>Termin 4</t>
  </si>
  <si>
    <t>Termin 5</t>
  </si>
  <si>
    <t>Termin 6</t>
  </si>
  <si>
    <t>Avstemming 1500 mot reskontro kunder</t>
  </si>
  <si>
    <t>Saldo konto 1500</t>
  </si>
  <si>
    <t>Kunde 1</t>
  </si>
  <si>
    <t>Kunde 2</t>
  </si>
  <si>
    <t>Kunde 3</t>
  </si>
  <si>
    <t>Kunde 4</t>
  </si>
  <si>
    <t>Kunde 5</t>
  </si>
  <si>
    <t>Kunde 6</t>
  </si>
  <si>
    <t>Kunde 7</t>
  </si>
  <si>
    <t>Kunde 8</t>
  </si>
  <si>
    <t>Kunde 9</t>
  </si>
  <si>
    <t>Kunde 10</t>
  </si>
  <si>
    <t>Kunde 11</t>
  </si>
  <si>
    <t>Kunde 12</t>
  </si>
  <si>
    <t>Kunde 13</t>
  </si>
  <si>
    <t>Kunde 14</t>
  </si>
  <si>
    <t>Kunde 15</t>
  </si>
  <si>
    <t>Kunde 16</t>
  </si>
  <si>
    <t>Kunde 17</t>
  </si>
  <si>
    <t>Kunde 18</t>
  </si>
  <si>
    <t>Kunde 19</t>
  </si>
  <si>
    <t>Kunde 20</t>
  </si>
  <si>
    <t>Kunde 21</t>
  </si>
  <si>
    <t>Kunde 22</t>
  </si>
  <si>
    <t>10 959,00</t>
  </si>
  <si>
    <t>Tilbakebetaling kunde 34 - Opprydding</t>
  </si>
  <si>
    <t>Innbetaling kunde 75</t>
  </si>
  <si>
    <t>50509 Lisens 2017</t>
  </si>
  <si>
    <t>50502 Onlinetjenester 2017</t>
  </si>
  <si>
    <t>Husleie 2017</t>
  </si>
  <si>
    <t>AVS - Utstyrsmidler 2016</t>
  </si>
  <si>
    <t>Sponsormidler 2016 ikke mottatt</t>
  </si>
  <si>
    <t>Idrettslag datterselskap AS. Aksjene er aktivert til kostpris</t>
  </si>
  <si>
    <t>Lønn ekstra desember</t>
  </si>
  <si>
    <t>Overføring i desember</t>
  </si>
  <si>
    <t>Inngående saldo</t>
  </si>
  <si>
    <t>Resultat 2015</t>
  </si>
  <si>
    <t>Resultat 2014</t>
  </si>
  <si>
    <t>Leverandør 1</t>
  </si>
  <si>
    <t>Leverandør 2</t>
  </si>
  <si>
    <t>Leverandør 3</t>
  </si>
  <si>
    <t>Leverandør 4</t>
  </si>
  <si>
    <t>Leverandør 5</t>
  </si>
  <si>
    <t>Leverandør 6</t>
  </si>
  <si>
    <t>Leverandør 7</t>
  </si>
  <si>
    <t>Leverandør 8</t>
  </si>
  <si>
    <t>0-30</t>
  </si>
  <si>
    <t>95057</t>
  </si>
  <si>
    <t>Saldo i regnskapet</t>
  </si>
  <si>
    <t>Avvik</t>
  </si>
  <si>
    <t>Feriepenger 2016</t>
  </si>
  <si>
    <t>Nabolaget IL - Reisestøtte 2016 - 50%</t>
  </si>
  <si>
    <t>31.12.2016</t>
  </si>
  <si>
    <t>Kontingent vårsesongen 2017</t>
  </si>
  <si>
    <t>Skiavgift vårsesongen 2017</t>
  </si>
  <si>
    <t>Hoppavgift periodiseres vårsesongen 2017</t>
  </si>
  <si>
    <t>Lisens august (2017)</t>
  </si>
  <si>
    <t>Lisens september (2017)</t>
  </si>
  <si>
    <t>Lisens oktober (2017)</t>
  </si>
  <si>
    <t>Lisens november (2017)</t>
  </si>
  <si>
    <t>Cupavgift periodiseres vårsesongen 2017</t>
  </si>
  <si>
    <t>Dykkeavgift for vårsesongen 2017</t>
  </si>
  <si>
    <t>Danseavgift periodiseres vårsesongen 2017</t>
  </si>
</sst>
</file>

<file path=xl/styles.xml><?xml version="1.0" encoding="utf-8"?>
<styleSheet xmlns="http://schemas.openxmlformats.org/spreadsheetml/2006/main">
  <numFmts count="4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_);_(* \(#,##0\);_(* &quot;-&quot;??_);_(@_)"/>
    <numFmt numFmtId="173" formatCode="dd/mm/yyyy;@"/>
    <numFmt numFmtId="174" formatCode="dd\.mm\.yy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_ * #,##0.0_ ;_ * \-#,##0.0_ ;_ * &quot;-&quot;??_ ;_ @_ "/>
    <numFmt numFmtId="179" formatCode="_ * #,##0_ ;_ * \-#,##0_ ;_ * &quot;-&quot;??_ ;_ @_ "/>
    <numFmt numFmtId="180" formatCode="#,##0.00_ ;\-#,##0.00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0%"/>
    <numFmt numFmtId="190" formatCode="_(\$* #,##0_);_(\$* \(#,##0\);_(\$* &quot;-&quot;_);_(@_)"/>
    <numFmt numFmtId="191" formatCode="_(\$* #,##0.00_);_(\$* \(#,##0.00\);_(\$* &quot;-&quot;??_);_(@_)"/>
    <numFmt numFmtId="192" formatCode="[$-414]d\.\ mmmm\ yyyy"/>
    <numFmt numFmtId="193" formatCode="_(* #,##0.0_);_(* \(#,##0.0\);_(* &quot;-&quot;??_);_(@_)"/>
    <numFmt numFmtId="194" formatCode="[$-414]d/\ mmmm;@"/>
    <numFmt numFmtId="195" formatCode="dd/mm/yy;@"/>
    <numFmt numFmtId="196" formatCode="[$-414]d/\ mmmm\ yyyy;@"/>
    <numFmt numFmtId="197" formatCode="000"/>
    <numFmt numFmtId="198" formatCode="d/m/yyyy"/>
    <numFmt numFmtId="199" formatCode="mmm/yyyy"/>
    <numFmt numFmtId="200" formatCode="&quot;kr&quot;\ #,##0.00"/>
    <numFmt numFmtId="201" formatCode="_ &quot;kr&quot;\ * #,##0_ ;_ &quot;kr&quot;\ * \-#,##0_ ;_ &quot;kr&quot;\ * &quot;-&quot;??_ ;_ @_ "/>
    <numFmt numFmtId="202" formatCode="0.0\ %"/>
    <numFmt numFmtId="203" formatCode="#,##0_);[Red]\(#,##0\);\-___)"/>
    <numFmt numFmtId="204" formatCode="#,##0.00_ ;[Red]\-#,##0.00\ "/>
  </numFmts>
  <fonts count="11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Book Antiqua"/>
      <family val="1"/>
    </font>
    <font>
      <b/>
      <sz val="15"/>
      <name val="Book Antiqua"/>
      <family val="1"/>
    </font>
    <font>
      <sz val="10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 val="single"/>
      <sz val="10"/>
      <name val="Book Antiqua"/>
      <family val="1"/>
    </font>
    <font>
      <sz val="8"/>
      <name val="Arial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color indexed="39"/>
      <name val="MS Sans Serif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10"/>
      <name val="Book Antiqua"/>
      <family val="1"/>
    </font>
    <font>
      <b/>
      <sz val="12"/>
      <color indexed="10"/>
      <name val="MS Sans Serif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5"/>
      <name val="Calibri"/>
      <family val="2"/>
    </font>
    <font>
      <i/>
      <sz val="12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30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i/>
      <sz val="1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Book Antiqua"/>
      <family val="1"/>
    </font>
    <font>
      <b/>
      <sz val="12"/>
      <color rgb="FFFF0000"/>
      <name val="MS Sans Serif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7" borderId="0" applyNumberFormat="0" applyBorder="0" applyAlignment="0" applyProtection="0"/>
    <xf numFmtId="0" fontId="30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84" fillId="38" borderId="1" applyNumberFormat="0" applyAlignment="0" applyProtection="0"/>
    <xf numFmtId="0" fontId="31" fillId="39" borderId="2" applyNumberFormat="0" applyAlignment="0" applyProtection="0"/>
    <xf numFmtId="0" fontId="32" fillId="40" borderId="3" applyNumberFormat="0" applyAlignment="0" applyProtection="0"/>
    <xf numFmtId="14" fontId="48" fillId="0" borderId="0">
      <alignment/>
      <protection/>
    </xf>
    <xf numFmtId="0" fontId="85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42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43" borderId="1" applyNumberFormat="0" applyAlignment="0" applyProtection="0"/>
    <xf numFmtId="0" fontId="38" fillId="13" borderId="2" applyNumberFormat="0" applyAlignment="0" applyProtection="0"/>
    <xf numFmtId="0" fontId="89" fillId="0" borderId="7" applyNumberFormat="0" applyFill="0" applyAlignment="0" applyProtection="0"/>
    <xf numFmtId="17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" fontId="48" fillId="0" borderId="0">
      <alignment/>
      <protection/>
    </xf>
    <xf numFmtId="0" fontId="90" fillId="44" borderId="8" applyNumberFormat="0" applyAlignment="0" applyProtection="0"/>
    <xf numFmtId="0" fontId="39" fillId="0" borderId="9" applyNumberFormat="0" applyFill="0" applyAlignment="0" applyProtection="0"/>
    <xf numFmtId="0" fontId="0" fillId="45" borderId="10" applyNumberFormat="0" applyFont="0" applyAlignment="0" applyProtection="0"/>
    <xf numFmtId="37" fontId="19" fillId="0" borderId="0">
      <alignment horizontal="centerContinuous"/>
      <protection/>
    </xf>
    <xf numFmtId="37" fontId="19" fillId="0" borderId="0">
      <alignment horizontal="centerContinuous"/>
      <protection/>
    </xf>
    <xf numFmtId="0" fontId="40" fillId="4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8" fillId="47" borderId="11" applyNumberFormat="0" applyFont="0" applyAlignment="0" applyProtection="0"/>
    <xf numFmtId="0" fontId="91" fillId="48" borderId="0" applyNumberFormat="0" applyBorder="0" applyAlignment="0" applyProtection="0"/>
    <xf numFmtId="0" fontId="41" fillId="39" borderId="12" applyNumberFormat="0" applyAlignment="0" applyProtection="0"/>
    <xf numFmtId="0" fontId="3" fillId="0" borderId="0">
      <alignment/>
      <protection/>
    </xf>
    <xf numFmtId="0" fontId="92" fillId="0" borderId="13" applyNumberFormat="0" applyFill="0" applyAlignment="0" applyProtection="0"/>
    <xf numFmtId="0" fontId="93" fillId="0" borderId="14" applyNumberFormat="0" applyFill="0" applyAlignment="0" applyProtection="0"/>
    <xf numFmtId="0" fontId="94" fillId="0" borderId="15" applyNumberFormat="0" applyFill="0" applyAlignment="0" applyProtection="0"/>
    <xf numFmtId="0" fontId="9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37" fontId="47" fillId="0" borderId="0">
      <alignment horizontal="centerContinuous"/>
      <protection/>
    </xf>
    <xf numFmtId="37" fontId="47" fillId="0" borderId="0">
      <alignment horizontal="centerContinuous"/>
      <protection/>
    </xf>
    <xf numFmtId="0" fontId="3" fillId="0" borderId="0">
      <alignment/>
      <protection/>
    </xf>
    <xf numFmtId="40" fontId="48" fillId="0" borderId="0">
      <alignment/>
      <protection/>
    </xf>
    <xf numFmtId="0" fontId="4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96" fillId="0" borderId="17" applyNumberFormat="0" applyFill="0" applyAlignment="0" applyProtection="0"/>
    <xf numFmtId="16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7" fillId="38" borderId="18" applyNumberFormat="0" applyAlignment="0" applyProtection="0"/>
    <xf numFmtId="0" fontId="83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9" xfId="109" applyFont="1" applyBorder="1">
      <alignment/>
      <protection/>
    </xf>
    <xf numFmtId="0" fontId="6" fillId="0" borderId="0" xfId="109" applyFont="1">
      <alignment/>
      <protection/>
    </xf>
    <xf numFmtId="0" fontId="5" fillId="0" borderId="0" xfId="109" applyFont="1" applyBorder="1">
      <alignment/>
      <protection/>
    </xf>
    <xf numFmtId="1" fontId="4" fillId="0" borderId="0" xfId="109" applyNumberFormat="1" applyFont="1" applyBorder="1" applyAlignment="1">
      <alignment horizontal="center"/>
      <protection/>
    </xf>
    <xf numFmtId="171" fontId="4" fillId="0" borderId="0" xfId="79" applyFont="1" applyBorder="1" applyAlignment="1">
      <alignment horizontal="right"/>
    </xf>
    <xf numFmtId="171" fontId="7" fillId="0" borderId="0" xfId="79" applyFont="1" applyBorder="1" applyAlignment="1">
      <alignment/>
    </xf>
    <xf numFmtId="16" fontId="4" fillId="0" borderId="0" xfId="109" applyNumberFormat="1" applyFont="1" applyBorder="1" applyAlignment="1">
      <alignment horizontal="center"/>
      <protection/>
    </xf>
    <xf numFmtId="16" fontId="8" fillId="0" borderId="0" xfId="109" applyNumberFormat="1" applyFont="1" applyAlignment="1">
      <alignment horizontal="left"/>
      <protection/>
    </xf>
    <xf numFmtId="171" fontId="9" fillId="0" borderId="0" xfId="79" applyFont="1" applyAlignment="1">
      <alignment/>
    </xf>
    <xf numFmtId="0" fontId="6" fillId="0" borderId="19" xfId="109" applyFont="1" applyBorder="1">
      <alignment/>
      <protection/>
    </xf>
    <xf numFmtId="171" fontId="9" fillId="0" borderId="19" xfId="79" applyFont="1" applyBorder="1" applyAlignment="1">
      <alignment/>
    </xf>
    <xf numFmtId="171" fontId="9" fillId="0" borderId="19" xfId="79" applyFont="1" applyBorder="1" applyAlignment="1">
      <alignment horizontal="left"/>
    </xf>
    <xf numFmtId="0" fontId="10" fillId="0" borderId="20" xfId="109" applyFont="1" applyFill="1" applyBorder="1">
      <alignment/>
      <protection/>
    </xf>
    <xf numFmtId="0" fontId="6" fillId="0" borderId="21" xfId="109" applyFont="1" applyFill="1" applyBorder="1">
      <alignment/>
      <protection/>
    </xf>
    <xf numFmtId="14" fontId="6" fillId="0" borderId="21" xfId="109" applyNumberFormat="1" applyFont="1" applyFill="1" applyBorder="1">
      <alignment/>
      <protection/>
    </xf>
    <xf numFmtId="171" fontId="6" fillId="0" borderId="22" xfId="79" applyFont="1" applyFill="1" applyBorder="1" applyAlignment="1">
      <alignment horizontal="center"/>
    </xf>
    <xf numFmtId="171" fontId="6" fillId="0" borderId="22" xfId="79" applyFont="1" applyFill="1" applyBorder="1" applyAlignment="1">
      <alignment/>
    </xf>
    <xf numFmtId="0" fontId="10" fillId="0" borderId="20" xfId="109" applyFont="1" applyBorder="1" applyAlignment="1">
      <alignment horizontal="centerContinuous"/>
      <protection/>
    </xf>
    <xf numFmtId="0" fontId="6" fillId="0" borderId="21" xfId="109" applyFont="1" applyBorder="1" applyAlignment="1">
      <alignment horizontal="centerContinuous"/>
      <protection/>
    </xf>
    <xf numFmtId="171" fontId="6" fillId="0" borderId="22" xfId="79" applyFont="1" applyBorder="1" applyAlignment="1">
      <alignment horizontal="centerContinuous"/>
    </xf>
    <xf numFmtId="171" fontId="6" fillId="0" borderId="23" xfId="79" applyFont="1" applyBorder="1" applyAlignment="1">
      <alignment/>
    </xf>
    <xf numFmtId="0" fontId="10" fillId="0" borderId="24" xfId="109" applyFont="1" applyBorder="1" applyAlignment="1">
      <alignment horizontal="center"/>
      <protection/>
    </xf>
    <xf numFmtId="171" fontId="10" fillId="0" borderId="24" xfId="79" applyFont="1" applyBorder="1" applyAlignment="1">
      <alignment horizontal="center"/>
    </xf>
    <xf numFmtId="14" fontId="6" fillId="0" borderId="24" xfId="109" applyNumberFormat="1" applyFont="1" applyBorder="1" applyAlignment="1">
      <alignment horizontal="center"/>
      <protection/>
    </xf>
    <xf numFmtId="0" fontId="6" fillId="0" borderId="24" xfId="109" applyFont="1" applyBorder="1" applyAlignment="1">
      <alignment horizontal="left"/>
      <protection/>
    </xf>
    <xf numFmtId="171" fontId="6" fillId="0" borderId="0" xfId="79" applyFont="1" applyAlignment="1">
      <alignment/>
    </xf>
    <xf numFmtId="0" fontId="6" fillId="0" borderId="24" xfId="109" applyFont="1" applyBorder="1" applyAlignment="1">
      <alignment horizontal="center"/>
      <protection/>
    </xf>
    <xf numFmtId="171" fontId="6" fillId="0" borderId="24" xfId="79" applyFont="1" applyBorder="1" applyAlignment="1">
      <alignment/>
    </xf>
    <xf numFmtId="171" fontId="6" fillId="0" borderId="24" xfId="79" applyFont="1" applyFill="1" applyBorder="1" applyAlignment="1">
      <alignment/>
    </xf>
    <xf numFmtId="0" fontId="10" fillId="0" borderId="19" xfId="109" applyFont="1" applyBorder="1">
      <alignment/>
      <protection/>
    </xf>
    <xf numFmtId="0" fontId="6" fillId="0" borderId="19" xfId="109" applyFont="1" applyBorder="1" applyAlignment="1">
      <alignment horizontal="centerContinuous"/>
      <protection/>
    </xf>
    <xf numFmtId="0" fontId="6" fillId="0" borderId="21" xfId="109" applyFont="1" applyBorder="1">
      <alignment/>
      <protection/>
    </xf>
    <xf numFmtId="171" fontId="10" fillId="0" borderId="22" xfId="79" applyFont="1" applyFill="1" applyBorder="1" applyAlignment="1">
      <alignment/>
    </xf>
    <xf numFmtId="0" fontId="8" fillId="39" borderId="0" xfId="109" applyFont="1" applyFill="1" applyBorder="1">
      <alignment/>
      <protection/>
    </xf>
    <xf numFmtId="0" fontId="9" fillId="39" borderId="0" xfId="109" applyFont="1" applyFill="1" applyBorder="1" applyAlignment="1">
      <alignment horizontal="centerContinuous"/>
      <protection/>
    </xf>
    <xf numFmtId="0" fontId="9" fillId="39" borderId="0" xfId="109" applyFont="1" applyFill="1">
      <alignment/>
      <protection/>
    </xf>
    <xf numFmtId="171" fontId="8" fillId="39" borderId="22" xfId="79" applyFont="1" applyFill="1" applyBorder="1" applyAlignment="1">
      <alignment/>
    </xf>
    <xf numFmtId="171" fontId="8" fillId="39" borderId="24" xfId="79" applyFont="1" applyFill="1" applyBorder="1" applyAlignment="1">
      <alignment/>
    </xf>
    <xf numFmtId="0" fontId="8" fillId="39" borderId="20" xfId="109" applyFont="1" applyFill="1" applyBorder="1" applyAlignment="1">
      <alignment/>
      <protection/>
    </xf>
    <xf numFmtId="0" fontId="9" fillId="39" borderId="21" xfId="109" applyFont="1" applyFill="1" applyBorder="1" applyAlignment="1">
      <alignment horizontal="centerContinuous"/>
      <protection/>
    </xf>
    <xf numFmtId="0" fontId="9" fillId="39" borderId="21" xfId="109" applyFont="1" applyFill="1" applyBorder="1">
      <alignment/>
      <protection/>
    </xf>
    <xf numFmtId="171" fontId="9" fillId="39" borderId="25" xfId="79" applyFont="1" applyFill="1" applyBorder="1" applyAlignment="1">
      <alignment/>
    </xf>
    <xf numFmtId="171" fontId="9" fillId="39" borderId="22" xfId="79" applyFont="1" applyFill="1" applyBorder="1" applyAlignment="1">
      <alignment/>
    </xf>
    <xf numFmtId="0" fontId="10" fillId="0" borderId="26" xfId="109" applyFont="1" applyBorder="1" applyAlignment="1">
      <alignment/>
      <protection/>
    </xf>
    <xf numFmtId="0" fontId="6" fillId="0" borderId="26" xfId="109" applyFont="1" applyBorder="1" applyAlignment="1">
      <alignment horizontal="centerContinuous"/>
      <protection/>
    </xf>
    <xf numFmtId="0" fontId="6" fillId="0" borderId="26" xfId="109" applyFont="1" applyBorder="1">
      <alignment/>
      <protection/>
    </xf>
    <xf numFmtId="171" fontId="10" fillId="0" borderId="26" xfId="79" applyFont="1" applyBorder="1" applyAlignment="1">
      <alignment/>
    </xf>
    <xf numFmtId="171" fontId="6" fillId="0" borderId="26" xfId="79" applyFont="1" applyBorder="1" applyAlignment="1">
      <alignment/>
    </xf>
    <xf numFmtId="0" fontId="11" fillId="0" borderId="0" xfId="109" applyFont="1" applyBorder="1" applyAlignment="1">
      <alignment/>
      <protection/>
    </xf>
    <xf numFmtId="0" fontId="6" fillId="0" borderId="0" xfId="109" applyFont="1" applyBorder="1" applyAlignment="1">
      <alignment horizontal="centerContinuous"/>
      <protection/>
    </xf>
    <xf numFmtId="0" fontId="6" fillId="0" borderId="0" xfId="109" applyFont="1" applyBorder="1">
      <alignment/>
      <protection/>
    </xf>
    <xf numFmtId="171" fontId="10" fillId="0" borderId="0" xfId="79" applyFont="1" applyBorder="1" applyAlignment="1">
      <alignment/>
    </xf>
    <xf numFmtId="171" fontId="6" fillId="0" borderId="0" xfId="79" applyFont="1" applyBorder="1" applyAlignment="1">
      <alignment/>
    </xf>
    <xf numFmtId="0" fontId="10" fillId="0" borderId="0" xfId="109" applyFont="1" applyBorder="1" applyAlignment="1">
      <alignment horizontal="left"/>
      <protection/>
    </xf>
    <xf numFmtId="0" fontId="6" fillId="0" borderId="0" xfId="109" applyFont="1" applyBorder="1" applyAlignment="1">
      <alignment horizontal="center"/>
      <protection/>
    </xf>
    <xf numFmtId="0" fontId="10" fillId="0" borderId="0" xfId="109" applyFont="1" applyBorder="1" applyAlignment="1">
      <alignment horizontal="right"/>
      <protection/>
    </xf>
    <xf numFmtId="171" fontId="10" fillId="0" borderId="0" xfId="79" applyFont="1" applyBorder="1" applyAlignment="1">
      <alignment horizontal="left"/>
    </xf>
    <xf numFmtId="0" fontId="10" fillId="0" borderId="0" xfId="109" applyFont="1">
      <alignment/>
      <protection/>
    </xf>
    <xf numFmtId="14" fontId="6" fillId="0" borderId="0" xfId="109" applyNumberFormat="1" applyFont="1" applyBorder="1" applyAlignment="1">
      <alignment horizontal="center"/>
      <protection/>
    </xf>
    <xf numFmtId="0" fontId="10" fillId="0" borderId="0" xfId="109" applyFont="1" applyBorder="1">
      <alignment/>
      <protection/>
    </xf>
    <xf numFmtId="0" fontId="3" fillId="0" borderId="0" xfId="0" applyFont="1" applyFill="1" applyBorder="1" applyAlignment="1">
      <alignment/>
    </xf>
    <xf numFmtId="0" fontId="6" fillId="0" borderId="19" xfId="109" applyFont="1" applyBorder="1" applyAlignment="1">
      <alignment horizontal="center"/>
      <protection/>
    </xf>
    <xf numFmtId="0" fontId="1" fillId="0" borderId="0" xfId="72" applyFill="1" applyBorder="1" applyAlignment="1" applyProtection="1">
      <alignment/>
      <protection/>
    </xf>
    <xf numFmtId="0" fontId="1" fillId="0" borderId="0" xfId="72" applyBorder="1" applyAlignment="1" applyProtection="1">
      <alignment/>
      <protection/>
    </xf>
    <xf numFmtId="4" fontId="3" fillId="0" borderId="27" xfId="109" applyNumberFormat="1" applyFont="1" applyBorder="1" applyProtection="1">
      <alignment/>
      <protection/>
    </xf>
    <xf numFmtId="171" fontId="10" fillId="0" borderId="24" xfId="79" applyFont="1" applyFill="1" applyBorder="1" applyAlignment="1">
      <alignment/>
    </xf>
    <xf numFmtId="171" fontId="6" fillId="0" borderId="22" xfId="79" applyFont="1" applyBorder="1" applyAlignment="1">
      <alignment/>
    </xf>
    <xf numFmtId="0" fontId="12" fillId="0" borderId="0" xfId="109" applyFont="1" applyFill="1" applyBorder="1" applyAlignment="1">
      <alignment/>
      <protection/>
    </xf>
    <xf numFmtId="0" fontId="10" fillId="0" borderId="0" xfId="109" applyFont="1" applyFill="1" applyBorder="1" applyAlignment="1">
      <alignment horizontal="left"/>
      <protection/>
    </xf>
    <xf numFmtId="0" fontId="10" fillId="0" borderId="0" xfId="109" applyFont="1" applyFill="1" applyBorder="1">
      <alignment/>
      <protection/>
    </xf>
    <xf numFmtId="0" fontId="6" fillId="0" borderId="0" xfId="109" applyFont="1" applyFill="1" applyBorder="1" applyAlignment="1">
      <alignment horizontal="centerContinuous"/>
      <protection/>
    </xf>
    <xf numFmtId="0" fontId="6" fillId="0" borderId="0" xfId="109" applyFont="1" applyFill="1" applyBorder="1" applyAlignment="1">
      <alignment horizontal="left"/>
      <protection/>
    </xf>
    <xf numFmtId="0" fontId="6" fillId="0" borderId="0" xfId="109" applyFont="1" applyFill="1" applyBorder="1">
      <alignment/>
      <protection/>
    </xf>
    <xf numFmtId="14" fontId="6" fillId="0" borderId="0" xfId="109" applyNumberFormat="1" applyFont="1" applyBorder="1">
      <alignment/>
      <protection/>
    </xf>
    <xf numFmtId="0" fontId="1" fillId="0" borderId="0" xfId="72" applyFont="1" applyBorder="1" applyAlignment="1" applyProtection="1">
      <alignment/>
      <protection/>
    </xf>
    <xf numFmtId="4" fontId="0" fillId="0" borderId="0" xfId="0" applyNumberFormat="1" applyAlignment="1">
      <alignment/>
    </xf>
    <xf numFmtId="171" fontId="0" fillId="0" borderId="0" xfId="79" applyFont="1" applyAlignment="1">
      <alignment/>
    </xf>
    <xf numFmtId="14" fontId="0" fillId="0" borderId="0" xfId="0" applyNumberFormat="1" applyAlignment="1">
      <alignment/>
    </xf>
    <xf numFmtId="0" fontId="0" fillId="0" borderId="24" xfId="0" applyBorder="1" applyAlignment="1">
      <alignment/>
    </xf>
    <xf numFmtId="0" fontId="1" fillId="0" borderId="24" xfId="72" applyFont="1" applyBorder="1" applyAlignment="1" applyProtection="1">
      <alignment horizontal="left"/>
      <protection/>
    </xf>
    <xf numFmtId="0" fontId="6" fillId="0" borderId="0" xfId="109" applyFont="1" applyBorder="1" applyAlignment="1">
      <alignment horizontal="left"/>
      <protection/>
    </xf>
    <xf numFmtId="0" fontId="0" fillId="0" borderId="0" xfId="0" applyBorder="1" applyAlignment="1">
      <alignment/>
    </xf>
    <xf numFmtId="14" fontId="0" fillId="0" borderId="24" xfId="0" applyNumberFormat="1" applyBorder="1" applyAlignment="1">
      <alignment/>
    </xf>
    <xf numFmtId="14" fontId="6" fillId="0" borderId="24" xfId="109" applyNumberFormat="1" applyFont="1" applyBorder="1">
      <alignment/>
      <protection/>
    </xf>
    <xf numFmtId="0" fontId="6" fillId="0" borderId="24" xfId="109" applyFont="1" applyBorder="1">
      <alignment/>
      <protection/>
    </xf>
    <xf numFmtId="0" fontId="10" fillId="0" borderId="24" xfId="109" applyFont="1" applyBorder="1">
      <alignment/>
      <protection/>
    </xf>
    <xf numFmtId="0" fontId="6" fillId="0" borderId="24" xfId="109" applyFont="1" applyBorder="1" applyAlignment="1">
      <alignment horizontal="centerContinuous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1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0" fillId="46" borderId="0" xfId="0" applyFill="1" applyBorder="1" applyAlignment="1">
      <alignment/>
    </xf>
    <xf numFmtId="0" fontId="19" fillId="0" borderId="0" xfId="106" applyFont="1">
      <alignment/>
      <protection/>
    </xf>
    <xf numFmtId="0" fontId="0" fillId="0" borderId="0" xfId="106" applyAlignment="1">
      <alignment horizontal="center"/>
      <protection/>
    </xf>
    <xf numFmtId="0" fontId="0" fillId="0" borderId="0" xfId="106">
      <alignment/>
      <protection/>
    </xf>
    <xf numFmtId="4" fontId="15" fillId="0" borderId="0" xfId="106" applyNumberFormat="1" applyFont="1">
      <alignment/>
      <protection/>
    </xf>
    <xf numFmtId="4" fontId="15" fillId="0" borderId="0" xfId="106" applyNumberFormat="1" applyFont="1" applyFill="1">
      <alignment/>
      <protection/>
    </xf>
    <xf numFmtId="0" fontId="19" fillId="0" borderId="0" xfId="106" applyFont="1">
      <alignment/>
      <protection/>
    </xf>
    <xf numFmtId="0" fontId="20" fillId="0" borderId="0" xfId="106" applyFont="1">
      <alignment/>
      <protection/>
    </xf>
    <xf numFmtId="173" fontId="20" fillId="0" borderId="0" xfId="106" applyNumberFormat="1" applyFont="1" applyAlignment="1">
      <alignment horizontal="center"/>
      <protection/>
    </xf>
    <xf numFmtId="174" fontId="15" fillId="0" borderId="0" xfId="106" applyNumberFormat="1" applyFont="1" applyAlignment="1">
      <alignment/>
      <protection/>
    </xf>
    <xf numFmtId="1" fontId="15" fillId="0" borderId="0" xfId="106" applyNumberFormat="1" applyFont="1" applyAlignment="1">
      <alignment horizontal="center"/>
      <protection/>
    </xf>
    <xf numFmtId="174" fontId="14" fillId="47" borderId="28" xfId="106" applyNumberFormat="1" applyFont="1" applyFill="1" applyBorder="1" applyAlignment="1">
      <alignment/>
      <protection/>
    </xf>
    <xf numFmtId="1" fontId="15" fillId="47" borderId="29" xfId="106" applyNumberFormat="1" applyFont="1" applyFill="1" applyBorder="1" applyAlignment="1">
      <alignment horizontal="center"/>
      <protection/>
    </xf>
    <xf numFmtId="4" fontId="15" fillId="47" borderId="29" xfId="106" applyNumberFormat="1" applyFont="1" applyFill="1" applyBorder="1">
      <alignment/>
      <protection/>
    </xf>
    <xf numFmtId="4" fontId="16" fillId="47" borderId="29" xfId="106" applyNumberFormat="1" applyFont="1" applyFill="1" applyBorder="1" applyAlignment="1">
      <alignment horizontal="right"/>
      <protection/>
    </xf>
    <xf numFmtId="1" fontId="17" fillId="47" borderId="30" xfId="106" applyNumberFormat="1" applyFont="1" applyFill="1" applyBorder="1" applyAlignment="1">
      <alignment/>
      <protection/>
    </xf>
    <xf numFmtId="0" fontId="16" fillId="47" borderId="31" xfId="106" applyNumberFormat="1" applyFont="1" applyFill="1" applyBorder="1" applyAlignment="1">
      <alignment/>
      <protection/>
    </xf>
    <xf numFmtId="1" fontId="15" fillId="47" borderId="19" xfId="106" applyNumberFormat="1" applyFont="1" applyFill="1" applyBorder="1" applyAlignment="1">
      <alignment horizontal="center"/>
      <protection/>
    </xf>
    <xf numFmtId="4" fontId="15" fillId="47" borderId="19" xfId="106" applyNumberFormat="1" applyFont="1" applyFill="1" applyBorder="1">
      <alignment/>
      <protection/>
    </xf>
    <xf numFmtId="4" fontId="15" fillId="47" borderId="19" xfId="106" applyNumberFormat="1" applyFont="1" applyFill="1" applyBorder="1" quotePrefix="1">
      <alignment/>
      <protection/>
    </xf>
    <xf numFmtId="4" fontId="15" fillId="47" borderId="25" xfId="106" applyNumberFormat="1" applyFont="1" applyFill="1" applyBorder="1" quotePrefix="1">
      <alignment/>
      <protection/>
    </xf>
    <xf numFmtId="174" fontId="16" fillId="0" borderId="27" xfId="106" applyNumberFormat="1" applyFont="1" applyBorder="1" applyAlignment="1" quotePrefix="1">
      <alignment horizontal="left"/>
      <protection/>
    </xf>
    <xf numFmtId="4" fontId="16" fillId="0" borderId="0" xfId="106" applyNumberFormat="1" applyFont="1" applyBorder="1" applyAlignment="1" quotePrefix="1">
      <alignment horizontal="left"/>
      <protection/>
    </xf>
    <xf numFmtId="4" fontId="15" fillId="0" borderId="32" xfId="106" applyNumberFormat="1" applyFont="1" applyBorder="1">
      <alignment/>
      <protection/>
    </xf>
    <xf numFmtId="174" fontId="16" fillId="47" borderId="28" xfId="106" applyNumberFormat="1" applyFont="1" applyFill="1" applyBorder="1" applyAlignment="1" quotePrefix="1">
      <alignment horizontal="left"/>
      <protection/>
    </xf>
    <xf numFmtId="4" fontId="15" fillId="47" borderId="30" xfId="106" applyNumberFormat="1" applyFont="1" applyFill="1" applyBorder="1">
      <alignment/>
      <protection/>
    </xf>
    <xf numFmtId="4" fontId="15" fillId="0" borderId="30" xfId="106" applyNumberFormat="1" applyFont="1" applyBorder="1">
      <alignment/>
      <protection/>
    </xf>
    <xf numFmtId="174" fontId="15" fillId="47" borderId="33" xfId="106" applyNumberFormat="1" applyFont="1" applyFill="1" applyBorder="1" applyAlignment="1">
      <alignment horizontal="center"/>
      <protection/>
    </xf>
    <xf numFmtId="1" fontId="15" fillId="47" borderId="25" xfId="106" applyNumberFormat="1" applyFont="1" applyFill="1" applyBorder="1" applyAlignment="1">
      <alignment horizontal="center"/>
      <protection/>
    </xf>
    <xf numFmtId="4" fontId="15" fillId="47" borderId="33" xfId="106" applyNumberFormat="1" applyFont="1" applyFill="1" applyBorder="1" applyAlignment="1">
      <alignment horizontal="right"/>
      <protection/>
    </xf>
    <xf numFmtId="4" fontId="15" fillId="0" borderId="23" xfId="106" applyNumberFormat="1" applyFont="1" applyBorder="1">
      <alignment/>
      <protection/>
    </xf>
    <xf numFmtId="174" fontId="15" fillId="0" borderId="34" xfId="106" applyNumberFormat="1" applyFont="1" applyBorder="1" applyAlignment="1">
      <alignment/>
      <protection/>
    </xf>
    <xf numFmtId="1" fontId="15" fillId="0" borderId="35" xfId="106" applyNumberFormat="1" applyFont="1" applyBorder="1" applyAlignment="1">
      <alignment horizontal="center"/>
      <protection/>
    </xf>
    <xf numFmtId="4" fontId="15" fillId="0" borderId="26" xfId="106" applyNumberFormat="1" applyFont="1" applyBorder="1">
      <alignment/>
      <protection/>
    </xf>
    <xf numFmtId="4" fontId="15" fillId="0" borderId="34" xfId="106" applyNumberFormat="1" applyFont="1" applyBorder="1">
      <alignment/>
      <protection/>
    </xf>
    <xf numFmtId="174" fontId="15" fillId="47" borderId="31" xfId="106" applyNumberFormat="1" applyFont="1" applyFill="1" applyBorder="1" applyAlignment="1">
      <alignment/>
      <protection/>
    </xf>
    <xf numFmtId="4" fontId="15" fillId="47" borderId="25" xfId="106" applyNumberFormat="1" applyFont="1" applyFill="1" applyBorder="1">
      <alignment/>
      <protection/>
    </xf>
    <xf numFmtId="1" fontId="15" fillId="0" borderId="26" xfId="106" applyNumberFormat="1" applyFont="1" applyBorder="1" applyAlignment="1">
      <alignment horizontal="center"/>
      <protection/>
    </xf>
    <xf numFmtId="4" fontId="15" fillId="0" borderId="36" xfId="106" applyNumberFormat="1" applyFont="1" applyBorder="1">
      <alignment/>
      <protection/>
    </xf>
    <xf numFmtId="174" fontId="16" fillId="47" borderId="28" xfId="106" applyNumberFormat="1" applyFont="1" applyFill="1" applyBorder="1" applyAlignment="1">
      <alignment horizontal="left"/>
      <protection/>
    </xf>
    <xf numFmtId="174" fontId="0" fillId="47" borderId="28" xfId="106" applyNumberFormat="1" applyFill="1" applyBorder="1">
      <alignment/>
      <protection/>
    </xf>
    <xf numFmtId="4" fontId="15" fillId="47" borderId="29" xfId="106" applyNumberFormat="1" applyFont="1" applyFill="1" applyBorder="1" applyAlignment="1">
      <alignment/>
      <protection/>
    </xf>
    <xf numFmtId="4" fontId="15" fillId="0" borderId="37" xfId="106" applyNumberFormat="1" applyFont="1" applyBorder="1">
      <alignment/>
      <protection/>
    </xf>
    <xf numFmtId="174" fontId="0" fillId="47" borderId="27" xfId="106" applyNumberFormat="1" applyFill="1" applyBorder="1">
      <alignment/>
      <protection/>
    </xf>
    <xf numFmtId="1" fontId="15" fillId="47" borderId="0" xfId="106" applyNumberFormat="1" applyFont="1" applyFill="1" applyAlignment="1">
      <alignment horizontal="center"/>
      <protection/>
    </xf>
    <xf numFmtId="4" fontId="16" fillId="47" borderId="0" xfId="106" applyNumberFormat="1" applyFont="1" applyFill="1" applyAlignment="1">
      <alignment/>
      <protection/>
    </xf>
    <xf numFmtId="4" fontId="15" fillId="47" borderId="0" xfId="106" applyNumberFormat="1" applyFont="1" applyFill="1">
      <alignment/>
      <protection/>
    </xf>
    <xf numFmtId="174" fontId="0" fillId="47" borderId="31" xfId="106" applyNumberFormat="1" applyFill="1" applyBorder="1">
      <alignment/>
      <protection/>
    </xf>
    <xf numFmtId="4" fontId="15" fillId="47" borderId="19" xfId="106" applyNumberFormat="1" applyFont="1" applyFill="1" applyBorder="1" applyAlignment="1">
      <alignment/>
      <protection/>
    </xf>
    <xf numFmtId="4" fontId="15" fillId="0" borderId="24" xfId="106" applyNumberFormat="1" applyFont="1" applyBorder="1">
      <alignment/>
      <protection/>
    </xf>
    <xf numFmtId="174" fontId="15" fillId="0" borderId="0" xfId="106" applyNumberFormat="1" applyFont="1" applyAlignment="1">
      <alignment horizontal="right"/>
      <protection/>
    </xf>
    <xf numFmtId="1" fontId="15" fillId="0" borderId="0" xfId="106" applyNumberFormat="1" applyFont="1">
      <alignment/>
      <protection/>
    </xf>
    <xf numFmtId="1" fontId="15" fillId="47" borderId="29" xfId="106" applyNumberFormat="1" applyFont="1" applyFill="1" applyBorder="1">
      <alignment/>
      <protection/>
    </xf>
    <xf numFmtId="1" fontId="15" fillId="47" borderId="19" xfId="106" applyNumberFormat="1" applyFont="1" applyFill="1" applyBorder="1">
      <alignment/>
      <protection/>
    </xf>
    <xf numFmtId="1" fontId="15" fillId="0" borderId="35" xfId="106" applyNumberFormat="1" applyFont="1" applyBorder="1">
      <alignment/>
      <protection/>
    </xf>
    <xf numFmtId="1" fontId="15" fillId="0" borderId="26" xfId="106" applyNumberFormat="1" applyFont="1" applyBorder="1">
      <alignment/>
      <protection/>
    </xf>
    <xf numFmtId="1" fontId="15" fillId="47" borderId="0" xfId="106" applyNumberFormat="1" applyFont="1" applyFill="1">
      <alignment/>
      <protection/>
    </xf>
    <xf numFmtId="171" fontId="0" fillId="0" borderId="0" xfId="79" applyAlignment="1">
      <alignment/>
    </xf>
    <xf numFmtId="171" fontId="0" fillId="0" borderId="0" xfId="79" applyBorder="1" applyAlignment="1">
      <alignment/>
    </xf>
    <xf numFmtId="171" fontId="0" fillId="46" borderId="0" xfId="79" applyFill="1" applyBorder="1" applyAlignment="1">
      <alignment/>
    </xf>
    <xf numFmtId="171" fontId="0" fillId="10" borderId="0" xfId="79" applyFill="1" applyBorder="1" applyAlignment="1">
      <alignment/>
    </xf>
    <xf numFmtId="171" fontId="0" fillId="0" borderId="0" xfId="79" applyFill="1" applyBorder="1" applyAlignment="1">
      <alignment/>
    </xf>
    <xf numFmtId="171" fontId="4" fillId="0" borderId="0" xfId="109" applyNumberFormat="1" applyFont="1" applyBorder="1" applyAlignment="1">
      <alignment horizontal="left"/>
      <protection/>
    </xf>
    <xf numFmtId="49" fontId="4" fillId="0" borderId="0" xfId="109" applyNumberFormat="1" applyFont="1" applyBorder="1" applyAlignment="1">
      <alignment horizontal="left"/>
      <protection/>
    </xf>
    <xf numFmtId="1" fontId="4" fillId="0" borderId="0" xfId="109" applyNumberFormat="1" applyFont="1" applyBorder="1" applyAlignment="1">
      <alignment horizontal="left"/>
      <protection/>
    </xf>
    <xf numFmtId="0" fontId="10" fillId="0" borderId="24" xfId="109" applyFont="1" applyFill="1" applyBorder="1" applyAlignment="1">
      <alignment horizontal="center"/>
      <protection/>
    </xf>
    <xf numFmtId="0" fontId="6" fillId="0" borderId="24" xfId="109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24" xfId="0" applyFont="1" applyBorder="1" applyAlignment="1">
      <alignment/>
    </xf>
    <xf numFmtId="173" fontId="6" fillId="0" borderId="24" xfId="109" applyNumberFormat="1" applyFont="1" applyBorder="1" applyAlignment="1">
      <alignment horizontal="center"/>
      <protection/>
    </xf>
    <xf numFmtId="0" fontId="0" fillId="0" borderId="0" xfId="100" applyAlignment="1">
      <alignment vertical="top"/>
      <protection/>
    </xf>
    <xf numFmtId="0" fontId="0" fillId="0" borderId="0" xfId="100" applyAlignment="1">
      <alignment vertical="top" wrapText="1"/>
      <protection/>
    </xf>
    <xf numFmtId="49" fontId="0" fillId="0" borderId="0" xfId="100" applyNumberFormat="1" applyFont="1" applyBorder="1" applyAlignment="1">
      <alignment vertical="top"/>
      <protection/>
    </xf>
    <xf numFmtId="0" fontId="0" fillId="0" borderId="0" xfId="100" applyBorder="1" applyAlignment="1">
      <alignment vertical="top" wrapText="1"/>
      <protection/>
    </xf>
    <xf numFmtId="0" fontId="0" fillId="0" borderId="0" xfId="100" applyFont="1" applyBorder="1" applyAlignment="1">
      <alignment vertical="top" wrapText="1"/>
      <protection/>
    </xf>
    <xf numFmtId="0" fontId="0" fillId="0" borderId="0" xfId="100" applyFont="1" applyBorder="1" applyAlignment="1">
      <alignment vertical="top" wrapText="1"/>
      <protection/>
    </xf>
    <xf numFmtId="0" fontId="0" fillId="0" borderId="0" xfId="100" applyFont="1" applyAlignment="1">
      <alignment vertical="top" wrapText="1"/>
      <protection/>
    </xf>
    <xf numFmtId="0" fontId="0" fillId="0" borderId="0" xfId="0" applyAlignment="1">
      <alignment horizontal="right"/>
    </xf>
    <xf numFmtId="43" fontId="21" fillId="0" borderId="0" xfId="79" applyNumberFormat="1" applyFont="1" applyAlignment="1">
      <alignment/>
    </xf>
    <xf numFmtId="0" fontId="0" fillId="0" borderId="24" xfId="7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4" fontId="21" fillId="0" borderId="0" xfId="79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3" fontId="21" fillId="0" borderId="0" xfId="79" applyNumberFormat="1" applyFont="1" applyAlignment="1">
      <alignment/>
    </xf>
    <xf numFmtId="1" fontId="4" fillId="0" borderId="0" xfId="109" applyNumberFormat="1" applyFont="1" applyBorder="1" applyAlignment="1">
      <alignment/>
      <protection/>
    </xf>
    <xf numFmtId="0" fontId="24" fillId="0" borderId="0" xfId="101" applyFont="1">
      <alignment/>
      <protection/>
    </xf>
    <xf numFmtId="0" fontId="25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4" fillId="10" borderId="21" xfId="101" applyFont="1" applyFill="1" applyBorder="1">
      <alignment/>
      <protection/>
    </xf>
    <xf numFmtId="0" fontId="24" fillId="10" borderId="21" xfId="101" applyFont="1" applyFill="1" applyBorder="1" applyAlignment="1">
      <alignment horizontal="center"/>
      <protection/>
    </xf>
    <xf numFmtId="3" fontId="24" fillId="10" borderId="21" xfId="101" applyNumberFormat="1" applyFont="1" applyFill="1" applyBorder="1">
      <alignment/>
      <protection/>
    </xf>
    <xf numFmtId="4" fontId="25" fillId="0" borderId="0" xfId="101" applyNumberFormat="1" applyFont="1">
      <alignment/>
      <protection/>
    </xf>
    <xf numFmtId="3" fontId="24" fillId="0" borderId="0" xfId="101" applyNumberFormat="1" applyFont="1">
      <alignment/>
      <protection/>
    </xf>
    <xf numFmtId="4" fontId="3" fillId="0" borderId="0" xfId="109" applyNumberFormat="1" applyFont="1" applyBorder="1" applyProtection="1">
      <alignment/>
      <protection/>
    </xf>
    <xf numFmtId="14" fontId="10" fillId="0" borderId="0" xfId="109" applyNumberFormat="1" applyFont="1" applyBorder="1">
      <alignment/>
      <protection/>
    </xf>
    <xf numFmtId="14" fontId="6" fillId="0" borderId="0" xfId="109" applyNumberFormat="1" applyFont="1">
      <alignment/>
      <protection/>
    </xf>
    <xf numFmtId="4" fontId="6" fillId="0" borderId="24" xfId="109" applyNumberFormat="1" applyFont="1" applyBorder="1">
      <alignment/>
      <protection/>
    </xf>
    <xf numFmtId="4" fontId="6" fillId="0" borderId="24" xfId="79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0" fillId="0" borderId="29" xfId="0" applyFill="1" applyBorder="1" applyAlignment="1">
      <alignment/>
    </xf>
    <xf numFmtId="4" fontId="0" fillId="0" borderId="29" xfId="0" applyNumberFormat="1" applyFill="1" applyBorder="1" applyAlignment="1">
      <alignment/>
    </xf>
    <xf numFmtId="0" fontId="27" fillId="10" borderId="21" xfId="0" applyFont="1" applyFill="1" applyBorder="1" applyAlignment="1">
      <alignment/>
    </xf>
    <xf numFmtId="0" fontId="0" fillId="10" borderId="21" xfId="0" applyFill="1" applyBorder="1" applyAlignment="1">
      <alignment/>
    </xf>
    <xf numFmtId="4" fontId="0" fillId="10" borderId="21" xfId="0" applyNumberFormat="1" applyFill="1" applyBorder="1" applyAlignment="1">
      <alignment/>
    </xf>
    <xf numFmtId="0" fontId="0" fillId="0" borderId="27" xfId="103" applyBorder="1">
      <alignment/>
      <protection/>
    </xf>
    <xf numFmtId="0" fontId="0" fillId="0" borderId="0" xfId="103" applyBorder="1">
      <alignment/>
      <protection/>
    </xf>
    <xf numFmtId="0" fontId="0" fillId="0" borderId="23" xfId="103" applyBorder="1">
      <alignment/>
      <protection/>
    </xf>
    <xf numFmtId="0" fontId="3" fillId="0" borderId="27" xfId="103" applyFont="1" applyBorder="1">
      <alignment/>
      <protection/>
    </xf>
    <xf numFmtId="4" fontId="0" fillId="0" borderId="0" xfId="103" applyNumberFormat="1" applyBorder="1">
      <alignment/>
      <protection/>
    </xf>
    <xf numFmtId="4" fontId="0" fillId="0" borderId="19" xfId="103" applyNumberFormat="1" applyBorder="1">
      <alignment/>
      <protection/>
    </xf>
    <xf numFmtId="0" fontId="3" fillId="0" borderId="20" xfId="103" applyFont="1" applyBorder="1">
      <alignment/>
      <protection/>
    </xf>
    <xf numFmtId="0" fontId="0" fillId="0" borderId="21" xfId="103" applyBorder="1">
      <alignment/>
      <protection/>
    </xf>
    <xf numFmtId="4" fontId="0" fillId="0" borderId="21" xfId="103" applyNumberFormat="1" applyBorder="1">
      <alignment/>
      <protection/>
    </xf>
    <xf numFmtId="49" fontId="0" fillId="0" borderId="24" xfId="0" applyNumberFormat="1" applyBorder="1" applyAlignment="1">
      <alignment horizontal="right"/>
    </xf>
    <xf numFmtId="4" fontId="0" fillId="0" borderId="0" xfId="79" applyNumberFormat="1" applyAlignment="1">
      <alignment vertical="top"/>
    </xf>
    <xf numFmtId="3" fontId="6" fillId="0" borderId="24" xfId="79" applyNumberFormat="1" applyFont="1" applyBorder="1" applyAlignment="1">
      <alignment/>
    </xf>
    <xf numFmtId="4" fontId="0" fillId="0" borderId="0" xfId="100" applyNumberFormat="1" applyAlignment="1">
      <alignment vertical="top"/>
      <protection/>
    </xf>
    <xf numFmtId="4" fontId="0" fillId="0" borderId="0" xfId="79" applyNumberFormat="1" applyBorder="1" applyAlignment="1">
      <alignment vertical="top"/>
    </xf>
    <xf numFmtId="0" fontId="0" fillId="0" borderId="24" xfId="100" applyBorder="1" applyAlignment="1">
      <alignment vertical="top" wrapText="1"/>
      <protection/>
    </xf>
    <xf numFmtId="0" fontId="0" fillId="0" borderId="24" xfId="100" applyBorder="1" applyAlignment="1">
      <alignment vertical="top"/>
      <protection/>
    </xf>
    <xf numFmtId="4" fontId="0" fillId="0" borderId="24" xfId="100" applyNumberFormat="1" applyBorder="1" applyAlignment="1">
      <alignment vertical="top"/>
      <protection/>
    </xf>
    <xf numFmtId="0" fontId="0" fillId="0" borderId="24" xfId="100" applyFont="1" applyBorder="1" applyAlignment="1">
      <alignment vertical="top" wrapText="1"/>
      <protection/>
    </xf>
    <xf numFmtId="4" fontId="0" fillId="0" borderId="24" xfId="79" applyNumberFormat="1" applyBorder="1" applyAlignment="1">
      <alignment vertical="top"/>
    </xf>
    <xf numFmtId="0" fontId="0" fillId="0" borderId="24" xfId="100" applyFont="1" applyBorder="1" applyAlignment="1">
      <alignment vertical="top"/>
      <protection/>
    </xf>
    <xf numFmtId="3" fontId="0" fillId="0" borderId="0" xfId="79" applyNumberFormat="1" applyBorder="1" applyAlignment="1">
      <alignment vertical="top"/>
    </xf>
    <xf numFmtId="3" fontId="0" fillId="0" borderId="0" xfId="100" applyNumberFormat="1" applyAlignment="1">
      <alignment vertical="top"/>
      <protection/>
    </xf>
    <xf numFmtId="3" fontId="0" fillId="0" borderId="0" xfId="79" applyNumberFormat="1" applyFont="1" applyBorder="1" applyAlignment="1">
      <alignment vertical="top"/>
    </xf>
    <xf numFmtId="0" fontId="0" fillId="0" borderId="24" xfId="100" applyFont="1" applyBorder="1" applyAlignment="1">
      <alignment vertical="top" wrapText="1"/>
      <protection/>
    </xf>
    <xf numFmtId="3" fontId="0" fillId="0" borderId="24" xfId="79" applyNumberFormat="1" applyBorder="1" applyAlignment="1">
      <alignment vertical="top"/>
    </xf>
    <xf numFmtId="3" fontId="0" fillId="0" borderId="24" xfId="100" applyNumberFormat="1" applyBorder="1" applyAlignment="1">
      <alignment vertical="top"/>
      <protection/>
    </xf>
    <xf numFmtId="49" fontId="0" fillId="0" borderId="0" xfId="0" applyNumberFormat="1" applyAlignment="1">
      <alignment horizontal="center"/>
    </xf>
    <xf numFmtId="4" fontId="21" fillId="0" borderId="24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179" fontId="21" fillId="0" borderId="0" xfId="79" applyNumberFormat="1" applyFont="1" applyAlignment="1">
      <alignment/>
    </xf>
    <xf numFmtId="4" fontId="0" fillId="0" borderId="27" xfId="103" applyNumberFormat="1" applyBorder="1">
      <alignment/>
      <protection/>
    </xf>
    <xf numFmtId="4" fontId="0" fillId="0" borderId="23" xfId="103" applyNumberFormat="1" applyBorder="1">
      <alignment/>
      <protection/>
    </xf>
    <xf numFmtId="4" fontId="0" fillId="0" borderId="20" xfId="103" applyNumberFormat="1" applyBorder="1">
      <alignment/>
      <protection/>
    </xf>
    <xf numFmtId="0" fontId="3" fillId="0" borderId="19" xfId="103" applyFont="1" applyBorder="1" applyAlignment="1">
      <alignment horizontal="center"/>
      <protection/>
    </xf>
    <xf numFmtId="0" fontId="0" fillId="0" borderId="27" xfId="103" applyFont="1" applyBorder="1">
      <alignment/>
      <protection/>
    </xf>
    <xf numFmtId="0" fontId="0" fillId="0" borderId="0" xfId="103" applyFont="1" applyBorder="1">
      <alignment/>
      <protection/>
    </xf>
    <xf numFmtId="0" fontId="20" fillId="46" borderId="20" xfId="103" applyFont="1" applyFill="1" applyBorder="1">
      <alignment/>
      <protection/>
    </xf>
    <xf numFmtId="0" fontId="0" fillId="46" borderId="21" xfId="103" applyFill="1" applyBorder="1">
      <alignment/>
      <protection/>
    </xf>
    <xf numFmtId="0" fontId="0" fillId="46" borderId="22" xfId="103" applyFill="1" applyBorder="1">
      <alignment/>
      <protection/>
    </xf>
    <xf numFmtId="4" fontId="3" fillId="0" borderId="19" xfId="103" applyNumberFormat="1" applyFont="1" applyBorder="1" applyAlignment="1">
      <alignment horizontal="center"/>
      <protection/>
    </xf>
    <xf numFmtId="4" fontId="21" fillId="0" borderId="0" xfId="79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179" fontId="21" fillId="0" borderId="0" xfId="79" applyNumberFormat="1" applyFon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4" fontId="21" fillId="0" borderId="0" xfId="0" applyNumberFormat="1" applyFont="1" applyAlignment="1">
      <alignment/>
    </xf>
    <xf numFmtId="171" fontId="6" fillId="0" borderId="24" xfId="79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3" fontId="6" fillId="0" borderId="24" xfId="79" applyNumberFormat="1" applyFont="1" applyFill="1" applyBorder="1" applyAlignment="1">
      <alignment/>
    </xf>
    <xf numFmtId="3" fontId="6" fillId="0" borderId="24" xfId="109" applyNumberFormat="1" applyFont="1" applyBorder="1">
      <alignment/>
      <protection/>
    </xf>
    <xf numFmtId="3" fontId="10" fillId="0" borderId="22" xfId="79" applyNumberFormat="1" applyFont="1" applyFill="1" applyBorder="1" applyAlignment="1">
      <alignment/>
    </xf>
    <xf numFmtId="3" fontId="6" fillId="0" borderId="22" xfId="79" applyNumberFormat="1" applyFont="1" applyFill="1" applyBorder="1" applyAlignment="1">
      <alignment horizontal="center"/>
    </xf>
    <xf numFmtId="3" fontId="6" fillId="0" borderId="22" xfId="79" applyNumberFormat="1" applyFont="1" applyFill="1" applyBorder="1" applyAlignment="1">
      <alignment/>
    </xf>
    <xf numFmtId="3" fontId="6" fillId="0" borderId="22" xfId="79" applyNumberFormat="1" applyFont="1" applyBorder="1" applyAlignment="1">
      <alignment horizontal="centerContinuous"/>
    </xf>
    <xf numFmtId="3" fontId="6" fillId="0" borderId="23" xfId="79" applyNumberFormat="1" applyFont="1" applyBorder="1" applyAlignment="1">
      <alignment/>
    </xf>
    <xf numFmtId="3" fontId="10" fillId="0" borderId="24" xfId="79" applyNumberFormat="1" applyFont="1" applyBorder="1" applyAlignment="1">
      <alignment horizontal="center"/>
    </xf>
    <xf numFmtId="3" fontId="8" fillId="39" borderId="22" xfId="79" applyNumberFormat="1" applyFont="1" applyFill="1" applyBorder="1" applyAlignment="1">
      <alignment/>
    </xf>
    <xf numFmtId="3" fontId="8" fillId="39" borderId="24" xfId="79" applyNumberFormat="1" applyFont="1" applyFill="1" applyBorder="1" applyAlignment="1">
      <alignment/>
    </xf>
    <xf numFmtId="3" fontId="9" fillId="39" borderId="25" xfId="79" applyNumberFormat="1" applyFont="1" applyFill="1" applyBorder="1" applyAlignment="1">
      <alignment/>
    </xf>
    <xf numFmtId="3" fontId="9" fillId="39" borderId="22" xfId="79" applyNumberFormat="1" applyFont="1" applyFill="1" applyBorder="1" applyAlignment="1">
      <alignment/>
    </xf>
    <xf numFmtId="3" fontId="10" fillId="0" borderId="26" xfId="79" applyNumberFormat="1" applyFont="1" applyBorder="1" applyAlignment="1">
      <alignment/>
    </xf>
    <xf numFmtId="3" fontId="6" fillId="0" borderId="26" xfId="79" applyNumberFormat="1" applyFont="1" applyBorder="1" applyAlignment="1">
      <alignment/>
    </xf>
    <xf numFmtId="171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100" applyNumberFormat="1" applyAlignment="1">
      <alignment vertical="top" wrapText="1"/>
      <protection/>
    </xf>
    <xf numFmtId="14" fontId="0" fillId="0" borderId="0" xfId="100" applyNumberFormat="1" applyBorder="1" applyAlignment="1">
      <alignment vertical="top" wrapText="1"/>
      <protection/>
    </xf>
    <xf numFmtId="1" fontId="17" fillId="47" borderId="30" xfId="106" applyNumberFormat="1" applyFont="1" applyFill="1" applyBorder="1" applyAlignment="1">
      <alignment horizontal="right"/>
      <protection/>
    </xf>
    <xf numFmtId="195" fontId="25" fillId="0" borderId="0" xfId="101" applyNumberFormat="1" applyFont="1" applyAlignment="1">
      <alignment horizontal="center"/>
      <protection/>
    </xf>
    <xf numFmtId="49" fontId="0" fillId="0" borderId="24" xfId="0" applyNumberFormat="1" applyBorder="1" applyAlignment="1">
      <alignment horizontal="center"/>
    </xf>
    <xf numFmtId="171" fontId="10" fillId="0" borderId="25" xfId="79" applyFont="1" applyFill="1" applyBorder="1" applyAlignment="1">
      <alignment/>
    </xf>
    <xf numFmtId="14" fontId="0" fillId="0" borderId="2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21" fillId="0" borderId="24" xfId="79" applyNumberFormat="1" applyFont="1" applyBorder="1" applyAlignment="1">
      <alignment/>
    </xf>
    <xf numFmtId="3" fontId="10" fillId="0" borderId="24" xfId="79" applyNumberFormat="1" applyFont="1" applyFill="1" applyBorder="1" applyAlignment="1">
      <alignment/>
    </xf>
    <xf numFmtId="37" fontId="6" fillId="0" borderId="22" xfId="79" applyNumberFormat="1" applyFont="1" applyFill="1" applyBorder="1" applyAlignment="1">
      <alignment/>
    </xf>
    <xf numFmtId="4" fontId="14" fillId="47" borderId="29" xfId="106" applyNumberFormat="1" applyFont="1" applyFill="1" applyBorder="1" applyAlignment="1">
      <alignment horizontal="left"/>
      <protection/>
    </xf>
    <xf numFmtId="0" fontId="19" fillId="0" borderId="0" xfId="106" applyFont="1" applyAlignment="1">
      <alignment horizontal="left"/>
      <protection/>
    </xf>
    <xf numFmtId="49" fontId="0" fillId="0" borderId="27" xfId="103" applyNumberFormat="1" applyFont="1" applyBorder="1">
      <alignment/>
      <protection/>
    </xf>
    <xf numFmtId="49" fontId="0" fillId="0" borderId="0" xfId="103" applyNumberFormat="1" applyFont="1" applyBorder="1">
      <alignment/>
      <protection/>
    </xf>
    <xf numFmtId="14" fontId="6" fillId="0" borderId="0" xfId="109" applyNumberFormat="1" applyFont="1" applyBorder="1" applyAlignment="1">
      <alignment horizontal="left"/>
      <protection/>
    </xf>
    <xf numFmtId="0" fontId="99" fillId="0" borderId="24" xfId="72" applyFont="1" applyFill="1" applyBorder="1" applyAlignment="1" applyProtection="1">
      <alignment horizontal="left"/>
      <protection/>
    </xf>
    <xf numFmtId="0" fontId="100" fillId="0" borderId="0" xfId="109" applyFont="1">
      <alignment/>
      <protection/>
    </xf>
    <xf numFmtId="0" fontId="6" fillId="0" borderId="24" xfId="72" applyFont="1" applyFill="1" applyBorder="1" applyAlignment="1" applyProtection="1">
      <alignment horizontal="left"/>
      <protection/>
    </xf>
    <xf numFmtId="0" fontId="100" fillId="0" borderId="24" xfId="72" applyFont="1" applyFill="1" applyBorder="1" applyAlignment="1" applyProtection="1">
      <alignment horizontal="left"/>
      <protection/>
    </xf>
    <xf numFmtId="4" fontId="101" fillId="0" borderId="26" xfId="106" applyNumberFormat="1" applyFont="1" applyBorder="1">
      <alignment/>
      <protection/>
    </xf>
    <xf numFmtId="0" fontId="4" fillId="46" borderId="19" xfId="109" applyFont="1" applyFill="1" applyBorder="1" applyAlignment="1">
      <alignment horizontal="center"/>
      <protection/>
    </xf>
    <xf numFmtId="171" fontId="54" fillId="0" borderId="0" xfId="79" applyFont="1" applyFill="1" applyAlignment="1">
      <alignment/>
    </xf>
    <xf numFmtId="0" fontId="53" fillId="0" borderId="0" xfId="0" applyFont="1" applyFill="1" applyBorder="1" applyAlignment="1">
      <alignment/>
    </xf>
    <xf numFmtId="4" fontId="54" fillId="0" borderId="0" xfId="79" applyNumberFormat="1" applyFont="1" applyFill="1" applyAlignment="1">
      <alignment/>
    </xf>
    <xf numFmtId="0" fontId="58" fillId="55" borderId="38" xfId="0" applyFont="1" applyFill="1" applyBorder="1" applyAlignment="1">
      <alignment horizontal="left"/>
    </xf>
    <xf numFmtId="0" fontId="59" fillId="55" borderId="38" xfId="0" applyFont="1" applyFill="1" applyBorder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196" fontId="58" fillId="0" borderId="0" xfId="109" applyNumberFormat="1" applyFont="1" applyFill="1" applyBorder="1" applyAlignment="1">
      <alignment horizontal="center"/>
      <protection/>
    </xf>
    <xf numFmtId="3" fontId="60" fillId="0" borderId="0" xfId="79" applyNumberFormat="1" applyFont="1" applyFill="1" applyAlignment="1">
      <alignment/>
    </xf>
    <xf numFmtId="14" fontId="59" fillId="0" borderId="0" xfId="0" applyNumberFormat="1" applyFont="1" applyFill="1" applyAlignment="1">
      <alignment horizontal="center"/>
    </xf>
    <xf numFmtId="3" fontId="59" fillId="0" borderId="0" xfId="0" applyNumberFormat="1" applyFont="1" applyFill="1" applyAlignment="1">
      <alignment/>
    </xf>
    <xf numFmtId="0" fontId="58" fillId="0" borderId="24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3" fontId="59" fillId="0" borderId="0" xfId="79" applyNumberFormat="1" applyFont="1" applyFill="1" applyAlignment="1">
      <alignment/>
    </xf>
    <xf numFmtId="0" fontId="59" fillId="0" borderId="24" xfId="0" applyNumberFormat="1" applyFont="1" applyFill="1" applyBorder="1" applyAlignment="1">
      <alignment horizontal="center"/>
    </xf>
    <xf numFmtId="171" fontId="61" fillId="0" borderId="24" xfId="72" applyNumberFormat="1" applyFont="1" applyFill="1" applyBorder="1" applyAlignment="1" applyProtection="1">
      <alignment/>
      <protection/>
    </xf>
    <xf numFmtId="4" fontId="59" fillId="0" borderId="24" xfId="0" applyNumberFormat="1" applyFont="1" applyFill="1" applyBorder="1" applyAlignment="1">
      <alignment/>
    </xf>
    <xf numFmtId="3" fontId="102" fillId="0" borderId="24" xfId="0" applyNumberFormat="1" applyFont="1" applyFill="1" applyBorder="1" applyAlignment="1">
      <alignment/>
    </xf>
    <xf numFmtId="49" fontId="59" fillId="0" borderId="24" xfId="0" applyNumberFormat="1" applyFont="1" applyFill="1" applyBorder="1" applyAlignment="1">
      <alignment horizontal="center"/>
    </xf>
    <xf numFmtId="3" fontId="59" fillId="0" borderId="24" xfId="0" applyNumberFormat="1" applyFont="1" applyFill="1" applyBorder="1" applyAlignment="1">
      <alignment/>
    </xf>
    <xf numFmtId="0" fontId="61" fillId="0" borderId="24" xfId="72" applyFont="1" applyBorder="1" applyAlignment="1" applyProtection="1">
      <alignment/>
      <protection/>
    </xf>
    <xf numFmtId="4" fontId="103" fillId="0" borderId="24" xfId="98" applyNumberFormat="1" applyFont="1" applyBorder="1">
      <alignment/>
      <protection/>
    </xf>
    <xf numFmtId="49" fontId="59" fillId="0" borderId="0" xfId="0" applyNumberFormat="1" applyFont="1" applyFill="1" applyAlignment="1">
      <alignment horizontal="center"/>
    </xf>
    <xf numFmtId="49" fontId="59" fillId="56" borderId="20" xfId="0" applyNumberFormat="1" applyFont="1" applyFill="1" applyBorder="1" applyAlignment="1">
      <alignment horizontal="center"/>
    </xf>
    <xf numFmtId="0" fontId="58" fillId="56" borderId="21" xfId="0" applyFont="1" applyFill="1" applyBorder="1" applyAlignment="1">
      <alignment/>
    </xf>
    <xf numFmtId="4" fontId="58" fillId="56" borderId="21" xfId="79" applyNumberFormat="1" applyFont="1" applyFill="1" applyBorder="1" applyAlignment="1">
      <alignment/>
    </xf>
    <xf numFmtId="39" fontId="59" fillId="56" borderId="22" xfId="0" applyNumberFormat="1" applyFont="1" applyFill="1" applyBorder="1" applyAlignment="1">
      <alignment horizontal="center"/>
    </xf>
    <xf numFmtId="0" fontId="58" fillId="56" borderId="21" xfId="0" applyFont="1" applyFill="1" applyBorder="1" applyAlignment="1">
      <alignment horizontal="center"/>
    </xf>
    <xf numFmtId="4" fontId="59" fillId="56" borderId="21" xfId="0" applyNumberFormat="1" applyFont="1" applyFill="1" applyBorder="1" applyAlignment="1">
      <alignment/>
    </xf>
    <xf numFmtId="3" fontId="59" fillId="56" borderId="22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1" fontId="61" fillId="0" borderId="20" xfId="72" applyNumberFormat="1" applyFont="1" applyFill="1" applyBorder="1" applyAlignment="1" applyProtection="1">
      <alignment/>
      <protection/>
    </xf>
    <xf numFmtId="0" fontId="61" fillId="0" borderId="20" xfId="72" applyFont="1" applyBorder="1" applyAlignment="1" applyProtection="1">
      <alignment/>
      <protection/>
    </xf>
    <xf numFmtId="0" fontId="61" fillId="0" borderId="0" xfId="72" applyFont="1" applyAlignment="1" applyProtection="1">
      <alignment/>
      <protection/>
    </xf>
    <xf numFmtId="171" fontId="59" fillId="0" borderId="0" xfId="79" applyFont="1" applyFill="1" applyAlignment="1">
      <alignment/>
    </xf>
    <xf numFmtId="0" fontId="58" fillId="56" borderId="20" xfId="0" applyFont="1" applyFill="1" applyBorder="1" applyAlignment="1">
      <alignment horizontal="center"/>
    </xf>
    <xf numFmtId="0" fontId="59" fillId="56" borderId="22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" fontId="58" fillId="0" borderId="0" xfId="79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58" fillId="0" borderId="38" xfId="0" applyFont="1" applyFill="1" applyBorder="1" applyAlignment="1">
      <alignment/>
    </xf>
    <xf numFmtId="4" fontId="58" fillId="0" borderId="38" xfId="79" applyNumberFormat="1" applyFont="1" applyFill="1" applyBorder="1" applyAlignment="1">
      <alignment/>
    </xf>
    <xf numFmtId="4" fontId="59" fillId="0" borderId="0" xfId="79" applyNumberFormat="1" applyFont="1" applyFill="1" applyAlignment="1">
      <alignment/>
    </xf>
    <xf numFmtId="0" fontId="59" fillId="0" borderId="0" xfId="0" applyFont="1" applyFill="1" applyAlignment="1">
      <alignment horizontal="left"/>
    </xf>
    <xf numFmtId="4" fontId="59" fillId="0" borderId="0" xfId="0" applyNumberFormat="1" applyFont="1" applyFill="1" applyAlignment="1">
      <alignment horizontal="right"/>
    </xf>
    <xf numFmtId="0" fontId="58" fillId="0" borderId="0" xfId="0" applyFont="1" applyFill="1" applyAlignment="1" quotePrefix="1">
      <alignment horizontal="left"/>
    </xf>
    <xf numFmtId="171" fontId="59" fillId="0" borderId="0" xfId="79" applyNumberFormat="1" applyFont="1" applyFill="1" applyAlignment="1">
      <alignment/>
    </xf>
    <xf numFmtId="171" fontId="58" fillId="0" borderId="0" xfId="79" applyFont="1" applyFill="1" applyAlignment="1">
      <alignment horizontal="center"/>
    </xf>
    <xf numFmtId="171" fontId="59" fillId="0" borderId="0" xfId="79" applyFont="1" applyFill="1" applyAlignment="1">
      <alignment horizontal="center"/>
    </xf>
    <xf numFmtId="0" fontId="65" fillId="55" borderId="39" xfId="0" applyFont="1" applyFill="1" applyBorder="1" applyAlignment="1">
      <alignment horizontal="center"/>
    </xf>
    <xf numFmtId="0" fontId="65" fillId="55" borderId="38" xfId="109" applyFont="1" applyFill="1" applyBorder="1" applyAlignment="1" applyProtection="1">
      <alignment horizontal="center"/>
      <protection locked="0"/>
    </xf>
    <xf numFmtId="3" fontId="66" fillId="55" borderId="40" xfId="0" applyNumberFormat="1" applyFont="1" applyFill="1" applyBorder="1" applyAlignment="1">
      <alignment/>
    </xf>
    <xf numFmtId="0" fontId="59" fillId="0" borderId="24" xfId="0" applyFont="1" applyFill="1" applyBorder="1" applyAlignment="1">
      <alignment horizontal="center"/>
    </xf>
    <xf numFmtId="0" fontId="59" fillId="56" borderId="21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58" fillId="56" borderId="24" xfId="0" applyFont="1" applyFill="1" applyBorder="1" applyAlignment="1">
      <alignment horizontal="center"/>
    </xf>
    <xf numFmtId="0" fontId="58" fillId="56" borderId="24" xfId="0" applyFont="1" applyFill="1" applyBorder="1" applyAlignment="1">
      <alignment/>
    </xf>
    <xf numFmtId="3" fontId="58" fillId="56" borderId="24" xfId="79" applyNumberFormat="1" applyFont="1" applyFill="1" applyBorder="1" applyAlignment="1">
      <alignment horizontal="center"/>
    </xf>
    <xf numFmtId="1" fontId="58" fillId="56" borderId="27" xfId="0" applyNumberFormat="1" applyFont="1" applyFill="1" applyBorder="1" applyAlignment="1">
      <alignment horizontal="center"/>
    </xf>
    <xf numFmtId="0" fontId="58" fillId="56" borderId="24" xfId="0" applyFont="1" applyFill="1" applyBorder="1" applyAlignment="1">
      <alignment horizontal="left"/>
    </xf>
    <xf numFmtId="0" fontId="59" fillId="0" borderId="38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4" fontId="59" fillId="0" borderId="38" xfId="0" applyNumberFormat="1" applyFont="1" applyFill="1" applyBorder="1" applyAlignment="1">
      <alignment/>
    </xf>
    <xf numFmtId="3" fontId="59" fillId="0" borderId="40" xfId="0" applyNumberFormat="1" applyFont="1" applyFill="1" applyBorder="1" applyAlignment="1">
      <alignment/>
    </xf>
    <xf numFmtId="4" fontId="59" fillId="2" borderId="24" xfId="0" applyNumberFormat="1" applyFont="1" applyFill="1" applyBorder="1" applyAlignment="1">
      <alignment/>
    </xf>
    <xf numFmtId="0" fontId="59" fillId="0" borderId="0" xfId="89" applyFont="1" applyFill="1">
      <alignment/>
      <protection/>
    </xf>
    <xf numFmtId="3" fontId="59" fillId="0" borderId="0" xfId="89" applyNumberFormat="1" applyFont="1" applyFill="1">
      <alignment/>
      <protection/>
    </xf>
    <xf numFmtId="0" fontId="58" fillId="0" borderId="0" xfId="89" applyFont="1" applyFill="1">
      <alignment/>
      <protection/>
    </xf>
    <xf numFmtId="0" fontId="102" fillId="0" borderId="0" xfId="89" applyFont="1" applyFill="1">
      <alignment/>
      <protection/>
    </xf>
    <xf numFmtId="0" fontId="58" fillId="0" borderId="0" xfId="89" applyFont="1" applyFill="1" applyBorder="1">
      <alignment/>
      <protection/>
    </xf>
    <xf numFmtId="3" fontId="58" fillId="0" borderId="0" xfId="89" applyNumberFormat="1" applyFont="1" applyFill="1" applyBorder="1">
      <alignment/>
      <protection/>
    </xf>
    <xf numFmtId="0" fontId="59" fillId="0" borderId="0" xfId="89" applyFont="1" applyFill="1" applyBorder="1">
      <alignment/>
      <protection/>
    </xf>
    <xf numFmtId="0" fontId="58" fillId="0" borderId="0" xfId="89" applyNumberFormat="1" applyFont="1" applyFill="1" applyBorder="1">
      <alignment/>
      <protection/>
    </xf>
    <xf numFmtId="0" fontId="58" fillId="0" borderId="0" xfId="89" applyNumberFormat="1" applyFont="1" applyFill="1" applyBorder="1" applyAlignment="1" quotePrefix="1">
      <alignment horizontal="center"/>
      <protection/>
    </xf>
    <xf numFmtId="0" fontId="59" fillId="0" borderId="0" xfId="89" applyNumberFormat="1" applyFont="1" applyFill="1" applyBorder="1">
      <alignment/>
      <protection/>
    </xf>
    <xf numFmtId="3" fontId="58" fillId="0" borderId="0" xfId="89" applyNumberFormat="1" applyFont="1" applyFill="1">
      <alignment/>
      <protection/>
    </xf>
    <xf numFmtId="0" fontId="59" fillId="0" borderId="0" xfId="89" applyFont="1" applyFill="1" applyAlignment="1" quotePrefix="1">
      <alignment horizontal="right"/>
      <protection/>
    </xf>
    <xf numFmtId="0" fontId="59" fillId="0" borderId="0" xfId="109" applyFont="1" applyFill="1" applyBorder="1" applyAlignment="1">
      <alignment horizontal="left"/>
      <protection/>
    </xf>
    <xf numFmtId="0" fontId="52" fillId="56" borderId="39" xfId="109" applyFont="1" applyFill="1" applyBorder="1" applyAlignment="1">
      <alignment horizontal="center"/>
      <protection/>
    </xf>
    <xf numFmtId="0" fontId="52" fillId="56" borderId="38" xfId="109" applyFont="1" applyFill="1" applyBorder="1" applyAlignment="1">
      <alignment horizontal="center"/>
      <protection/>
    </xf>
    <xf numFmtId="0" fontId="52" fillId="56" borderId="40" xfId="109" applyFont="1" applyFill="1" applyBorder="1" applyAlignment="1">
      <alignment horizontal="center"/>
      <protection/>
    </xf>
    <xf numFmtId="0" fontId="54" fillId="0" borderId="0" xfId="109" applyFont="1">
      <alignment/>
      <protection/>
    </xf>
    <xf numFmtId="0" fontId="67" fillId="0" borderId="0" xfId="109" applyFont="1" applyBorder="1">
      <alignment/>
      <protection/>
    </xf>
    <xf numFmtId="1" fontId="52" fillId="0" borderId="0" xfId="109" applyNumberFormat="1" applyFont="1" applyBorder="1" applyAlignment="1">
      <alignment horizontal="center"/>
      <protection/>
    </xf>
    <xf numFmtId="171" fontId="52" fillId="0" borderId="0" xfId="79" applyFont="1" applyBorder="1" applyAlignment="1">
      <alignment horizontal="right"/>
    </xf>
    <xf numFmtId="171" fontId="68" fillId="0" borderId="0" xfId="79" applyFont="1" applyBorder="1" applyAlignment="1">
      <alignment/>
    </xf>
    <xf numFmtId="16" fontId="52" fillId="0" borderId="0" xfId="109" applyNumberFormat="1" applyFont="1" applyBorder="1" applyAlignment="1">
      <alignment horizontal="center"/>
      <protection/>
    </xf>
    <xf numFmtId="16" fontId="58" fillId="0" borderId="0" xfId="109" applyNumberFormat="1" applyFont="1" applyAlignment="1">
      <alignment horizontal="left"/>
      <protection/>
    </xf>
    <xf numFmtId="171" fontId="59" fillId="0" borderId="0" xfId="79" applyFont="1" applyAlignment="1">
      <alignment/>
    </xf>
    <xf numFmtId="0" fontId="54" fillId="0" borderId="19" xfId="109" applyFont="1" applyBorder="1">
      <alignment/>
      <protection/>
    </xf>
    <xf numFmtId="171" fontId="59" fillId="0" borderId="19" xfId="79" applyFont="1" applyBorder="1" applyAlignment="1">
      <alignment/>
    </xf>
    <xf numFmtId="171" fontId="59" fillId="0" borderId="19" xfId="79" applyFont="1" applyBorder="1" applyAlignment="1">
      <alignment horizontal="left"/>
    </xf>
    <xf numFmtId="0" fontId="53" fillId="0" borderId="20" xfId="109" applyFont="1" applyFill="1" applyBorder="1">
      <alignment/>
      <protection/>
    </xf>
    <xf numFmtId="0" fontId="54" fillId="0" borderId="21" xfId="109" applyFont="1" applyFill="1" applyBorder="1">
      <alignment/>
      <protection/>
    </xf>
    <xf numFmtId="14" fontId="54" fillId="0" borderId="21" xfId="109" applyNumberFormat="1" applyFont="1" applyFill="1" applyBorder="1">
      <alignment/>
      <protection/>
    </xf>
    <xf numFmtId="171" fontId="54" fillId="0" borderId="22" xfId="79" applyFont="1" applyFill="1" applyBorder="1" applyAlignment="1">
      <alignment horizontal="center"/>
    </xf>
    <xf numFmtId="171" fontId="54" fillId="0" borderId="22" xfId="79" applyFont="1" applyFill="1" applyBorder="1" applyAlignment="1">
      <alignment/>
    </xf>
    <xf numFmtId="0" fontId="53" fillId="0" borderId="20" xfId="109" applyFont="1" applyBorder="1" applyAlignment="1">
      <alignment horizontal="centerContinuous"/>
      <protection/>
    </xf>
    <xf numFmtId="0" fontId="54" fillId="0" borderId="21" xfId="109" applyFont="1" applyBorder="1" applyAlignment="1">
      <alignment horizontal="centerContinuous"/>
      <protection/>
    </xf>
    <xf numFmtId="171" fontId="54" fillId="0" borderId="22" xfId="79" applyFont="1" applyBorder="1" applyAlignment="1">
      <alignment horizontal="centerContinuous"/>
    </xf>
    <xf numFmtId="171" fontId="54" fillId="0" borderId="23" xfId="79" applyFont="1" applyBorder="1" applyAlignment="1">
      <alignment/>
    </xf>
    <xf numFmtId="0" fontId="53" fillId="0" borderId="24" xfId="109" applyFont="1" applyBorder="1" applyAlignment="1">
      <alignment horizontal="center"/>
      <protection/>
    </xf>
    <xf numFmtId="171" fontId="53" fillId="0" borderId="24" xfId="79" applyFont="1" applyBorder="1" applyAlignment="1">
      <alignment horizontal="center"/>
    </xf>
    <xf numFmtId="0" fontId="104" fillId="0" borderId="0" xfId="109" applyFont="1">
      <alignment/>
      <protection/>
    </xf>
    <xf numFmtId="14" fontId="54" fillId="0" borderId="24" xfId="109" applyNumberFormat="1" applyFont="1" applyBorder="1" applyAlignment="1">
      <alignment horizontal="center"/>
      <protection/>
    </xf>
    <xf numFmtId="0" fontId="54" fillId="0" borderId="24" xfId="109" applyFont="1" applyBorder="1" applyAlignment="1">
      <alignment horizontal="center"/>
      <protection/>
    </xf>
    <xf numFmtId="0" fontId="54" fillId="0" borderId="24" xfId="72" applyFont="1" applyBorder="1" applyAlignment="1" applyProtection="1">
      <alignment horizontal="left"/>
      <protection/>
    </xf>
    <xf numFmtId="171" fontId="54" fillId="0" borderId="24" xfId="79" applyFont="1" applyBorder="1" applyAlignment="1">
      <alignment/>
    </xf>
    <xf numFmtId="171" fontId="54" fillId="0" borderId="24" xfId="79" applyFont="1" applyFill="1" applyBorder="1" applyAlignment="1">
      <alignment/>
    </xf>
    <xf numFmtId="0" fontId="54" fillId="0" borderId="24" xfId="0" applyFont="1" applyBorder="1" applyAlignment="1">
      <alignment/>
    </xf>
    <xf numFmtId="0" fontId="54" fillId="0" borderId="24" xfId="109" applyFont="1" applyBorder="1" applyAlignment="1">
      <alignment horizontal="left"/>
      <protection/>
    </xf>
    <xf numFmtId="0" fontId="53" fillId="0" borderId="19" xfId="109" applyFont="1" applyBorder="1">
      <alignment/>
      <protection/>
    </xf>
    <xf numFmtId="0" fontId="54" fillId="0" borderId="19" xfId="109" applyFont="1" applyBorder="1" applyAlignment="1">
      <alignment horizontal="centerContinuous"/>
      <protection/>
    </xf>
    <xf numFmtId="0" fontId="54" fillId="0" borderId="21" xfId="109" applyFont="1" applyBorder="1">
      <alignment/>
      <protection/>
    </xf>
    <xf numFmtId="171" fontId="53" fillId="0" borderId="22" xfId="79" applyFont="1" applyFill="1" applyBorder="1" applyAlignment="1">
      <alignment/>
    </xf>
    <xf numFmtId="0" fontId="58" fillId="39" borderId="0" xfId="109" applyFont="1" applyFill="1" applyBorder="1">
      <alignment/>
      <protection/>
    </xf>
    <xf numFmtId="0" fontId="59" fillId="39" borderId="0" xfId="109" applyFont="1" applyFill="1" applyBorder="1" applyAlignment="1">
      <alignment horizontal="centerContinuous"/>
      <protection/>
    </xf>
    <xf numFmtId="0" fontId="59" fillId="39" borderId="0" xfId="109" applyFont="1" applyFill="1">
      <alignment/>
      <protection/>
    </xf>
    <xf numFmtId="171" fontId="58" fillId="39" borderId="22" xfId="79" applyFont="1" applyFill="1" applyBorder="1" applyAlignment="1">
      <alignment/>
    </xf>
    <xf numFmtId="171" fontId="58" fillId="39" borderId="24" xfId="79" applyFont="1" applyFill="1" applyBorder="1" applyAlignment="1">
      <alignment/>
    </xf>
    <xf numFmtId="0" fontId="58" fillId="39" borderId="20" xfId="109" applyFont="1" applyFill="1" applyBorder="1" applyAlignment="1">
      <alignment/>
      <protection/>
    </xf>
    <xf numFmtId="0" fontId="59" fillId="39" borderId="21" xfId="109" applyFont="1" applyFill="1" applyBorder="1" applyAlignment="1">
      <alignment horizontal="centerContinuous"/>
      <protection/>
    </xf>
    <xf numFmtId="0" fontId="59" fillId="39" borderId="21" xfId="109" applyFont="1" applyFill="1" applyBorder="1">
      <alignment/>
      <protection/>
    </xf>
    <xf numFmtId="171" fontId="59" fillId="39" borderId="25" xfId="79" applyFont="1" applyFill="1" applyBorder="1" applyAlignment="1">
      <alignment/>
    </xf>
    <xf numFmtId="171" fontId="59" fillId="39" borderId="22" xfId="79" applyFont="1" applyFill="1" applyBorder="1" applyAlignment="1">
      <alignment/>
    </xf>
    <xf numFmtId="4" fontId="53" fillId="0" borderId="27" xfId="109" applyNumberFormat="1" applyFont="1" applyBorder="1" applyProtection="1">
      <alignment/>
      <protection/>
    </xf>
    <xf numFmtId="0" fontId="53" fillId="0" borderId="0" xfId="109" applyFont="1" applyBorder="1" applyAlignment="1">
      <alignment/>
      <protection/>
    </xf>
    <xf numFmtId="0" fontId="54" fillId="0" borderId="0" xfId="109" applyFont="1" applyBorder="1" applyAlignment="1">
      <alignment horizontal="centerContinuous"/>
      <protection/>
    </xf>
    <xf numFmtId="0" fontId="54" fillId="0" borderId="0" xfId="109" applyFont="1" applyBorder="1">
      <alignment/>
      <protection/>
    </xf>
    <xf numFmtId="171" fontId="53" fillId="0" borderId="0" xfId="79" applyFont="1" applyBorder="1" applyAlignment="1">
      <alignment/>
    </xf>
    <xf numFmtId="171" fontId="54" fillId="0" borderId="0" xfId="79" applyFont="1" applyBorder="1" applyAlignment="1">
      <alignment/>
    </xf>
    <xf numFmtId="0" fontId="53" fillId="0" borderId="0" xfId="109" applyFont="1" applyBorder="1" applyAlignment="1">
      <alignment horizontal="left"/>
      <protection/>
    </xf>
    <xf numFmtId="0" fontId="54" fillId="0" borderId="0" xfId="109" applyFont="1" applyBorder="1" applyAlignment="1">
      <alignment horizontal="left"/>
      <protection/>
    </xf>
    <xf numFmtId="0" fontId="53" fillId="0" borderId="0" xfId="109" applyFont="1" applyBorder="1" applyAlignment="1">
      <alignment horizontal="right"/>
      <protection/>
    </xf>
    <xf numFmtId="171" fontId="53" fillId="0" borderId="0" xfId="79" applyFont="1" applyBorder="1" applyAlignment="1">
      <alignment horizontal="left"/>
    </xf>
    <xf numFmtId="171" fontId="54" fillId="0" borderId="0" xfId="79" applyFont="1" applyAlignment="1">
      <alignment/>
    </xf>
    <xf numFmtId="0" fontId="53" fillId="0" borderId="0" xfId="109" applyFont="1">
      <alignment/>
      <protection/>
    </xf>
    <xf numFmtId="14" fontId="54" fillId="0" borderId="0" xfId="109" applyNumberFormat="1" applyFont="1" applyBorder="1" applyAlignment="1">
      <alignment horizontal="left"/>
      <protection/>
    </xf>
    <xf numFmtId="0" fontId="55" fillId="0" borderId="0" xfId="72" applyFont="1" applyBorder="1" applyAlignment="1" applyProtection="1">
      <alignment/>
      <protection/>
    </xf>
    <xf numFmtId="49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4" fontId="54" fillId="0" borderId="0" xfId="79" applyNumberFormat="1" applyFont="1" applyAlignment="1">
      <alignment/>
    </xf>
    <xf numFmtId="0" fontId="53" fillId="0" borderId="0" xfId="109" applyFont="1" applyBorder="1">
      <alignment/>
      <protection/>
    </xf>
    <xf numFmtId="1" fontId="52" fillId="0" borderId="0" xfId="109" applyNumberFormat="1" applyFont="1" applyBorder="1" applyAlignment="1">
      <alignment horizontal="left"/>
      <protection/>
    </xf>
    <xf numFmtId="49" fontId="54" fillId="0" borderId="0" xfId="0" applyNumberFormat="1" applyFont="1" applyAlignment="1">
      <alignment horizontal="center"/>
    </xf>
    <xf numFmtId="0" fontId="54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0" xfId="0" applyFont="1" applyAlignment="1">
      <alignment/>
    </xf>
    <xf numFmtId="14" fontId="54" fillId="0" borderId="24" xfId="0" applyNumberFormat="1" applyFont="1" applyBorder="1" applyAlignment="1">
      <alignment/>
    </xf>
    <xf numFmtId="4" fontId="54" fillId="0" borderId="24" xfId="0" applyNumberFormat="1" applyFont="1" applyBorder="1" applyAlignment="1">
      <alignment/>
    </xf>
    <xf numFmtId="14" fontId="54" fillId="0" borderId="24" xfId="109" applyNumberFormat="1" applyFont="1" applyBorder="1" applyAlignment="1">
      <alignment horizontal="right"/>
      <protection/>
    </xf>
    <xf numFmtId="14" fontId="54" fillId="0" borderId="24" xfId="0" applyNumberFormat="1" applyFont="1" applyBorder="1" applyAlignment="1">
      <alignment horizontal="right"/>
    </xf>
    <xf numFmtId="4" fontId="54" fillId="0" borderId="0" xfId="0" applyNumberFormat="1" applyFont="1" applyAlignment="1">
      <alignment/>
    </xf>
    <xf numFmtId="171" fontId="54" fillId="0" borderId="0" xfId="0" applyNumberFormat="1" applyFont="1" applyAlignment="1">
      <alignment/>
    </xf>
    <xf numFmtId="0" fontId="53" fillId="0" borderId="26" xfId="109" applyFont="1" applyBorder="1" applyAlignment="1">
      <alignment/>
      <protection/>
    </xf>
    <xf numFmtId="0" fontId="54" fillId="0" borderId="26" xfId="109" applyFont="1" applyBorder="1" applyAlignment="1">
      <alignment horizontal="centerContinuous"/>
      <protection/>
    </xf>
    <xf numFmtId="0" fontId="54" fillId="0" borderId="26" xfId="109" applyFont="1" applyBorder="1">
      <alignment/>
      <protection/>
    </xf>
    <xf numFmtId="171" fontId="53" fillId="0" borderId="26" xfId="79" applyFont="1" applyBorder="1" applyAlignment="1">
      <alignment/>
    </xf>
    <xf numFmtId="171" fontId="54" fillId="0" borderId="26" xfId="79" applyFont="1" applyBorder="1" applyAlignment="1">
      <alignment/>
    </xf>
    <xf numFmtId="14" fontId="54" fillId="0" borderId="0" xfId="0" applyNumberFormat="1" applyFont="1" applyAlignment="1">
      <alignment/>
    </xf>
    <xf numFmtId="16" fontId="52" fillId="0" borderId="0" xfId="109" applyNumberFormat="1" applyFont="1" applyBorder="1" applyAlignment="1">
      <alignment horizontal="left"/>
      <protection/>
    </xf>
    <xf numFmtId="14" fontId="54" fillId="0" borderId="24" xfId="109" applyNumberFormat="1" applyFont="1" applyBorder="1">
      <alignment/>
      <protection/>
    </xf>
    <xf numFmtId="0" fontId="54" fillId="0" borderId="24" xfId="109" applyFont="1" applyBorder="1">
      <alignment/>
      <protection/>
    </xf>
    <xf numFmtId="4" fontId="53" fillId="0" borderId="24" xfId="79" applyNumberFormat="1" applyFont="1" applyBorder="1" applyAlignment="1">
      <alignment horizontal="center"/>
    </xf>
    <xf numFmtId="4" fontId="54" fillId="0" borderId="24" xfId="109" applyNumberFormat="1" applyFont="1" applyBorder="1">
      <alignment/>
      <protection/>
    </xf>
    <xf numFmtId="14" fontId="53" fillId="0" borderId="24" xfId="109" applyNumberFormat="1" applyFont="1" applyBorder="1" applyAlignment="1">
      <alignment horizontal="center"/>
      <protection/>
    </xf>
    <xf numFmtId="4" fontId="54" fillId="0" borderId="24" xfId="79" applyNumberFormat="1" applyFont="1" applyBorder="1" applyAlignment="1">
      <alignment horizontal="right"/>
    </xf>
    <xf numFmtId="4" fontId="54" fillId="0" borderId="24" xfId="79" applyNumberFormat="1" applyFont="1" applyBorder="1" applyAlignment="1">
      <alignment/>
    </xf>
    <xf numFmtId="4" fontId="54" fillId="0" borderId="24" xfId="79" applyNumberFormat="1" applyFont="1" applyFill="1" applyBorder="1" applyAlignment="1">
      <alignment horizontal="right"/>
    </xf>
    <xf numFmtId="4" fontId="54" fillId="0" borderId="22" xfId="79" applyNumberFormat="1" applyFont="1" applyFill="1" applyBorder="1" applyAlignment="1">
      <alignment/>
    </xf>
    <xf numFmtId="4" fontId="53" fillId="0" borderId="22" xfId="79" applyNumberFormat="1" applyFont="1" applyFill="1" applyBorder="1" applyAlignment="1">
      <alignment/>
    </xf>
    <xf numFmtId="14" fontId="54" fillId="0" borderId="0" xfId="109" applyNumberFormat="1" applyFont="1">
      <alignment/>
      <protection/>
    </xf>
    <xf numFmtId="0" fontId="54" fillId="0" borderId="0" xfId="0" applyFont="1" applyBorder="1" applyAlignment="1">
      <alignment/>
    </xf>
    <xf numFmtId="49" fontId="54" fillId="0" borderId="24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4" xfId="102" applyFont="1" applyBorder="1" applyAlignment="1">
      <alignment horizontal="right"/>
      <protection/>
    </xf>
    <xf numFmtId="0" fontId="54" fillId="0" borderId="24" xfId="102" applyFont="1" applyBorder="1" applyAlignment="1">
      <alignment horizontal="center"/>
      <protection/>
    </xf>
    <xf numFmtId="0" fontId="54" fillId="0" borderId="24" xfId="102" applyFont="1" applyBorder="1">
      <alignment/>
      <protection/>
    </xf>
    <xf numFmtId="4" fontId="54" fillId="0" borderId="24" xfId="102" applyNumberFormat="1" applyFont="1" applyBorder="1">
      <alignment/>
      <protection/>
    </xf>
    <xf numFmtId="4" fontId="53" fillId="0" borderId="24" xfId="0" applyNumberFormat="1" applyFont="1" applyBorder="1" applyAlignment="1">
      <alignment/>
    </xf>
    <xf numFmtId="0" fontId="104" fillId="0" borderId="0" xfId="109" applyFont="1" applyBorder="1" applyAlignment="1">
      <alignment horizontal="left"/>
      <protection/>
    </xf>
    <xf numFmtId="171" fontId="104" fillId="0" borderId="22" xfId="79" applyFont="1" applyFill="1" applyBorder="1" applyAlignment="1">
      <alignment/>
    </xf>
    <xf numFmtId="171" fontId="54" fillId="0" borderId="24" xfId="79" applyFont="1" applyBorder="1" applyAlignment="1">
      <alignment horizontal="center"/>
    </xf>
    <xf numFmtId="171" fontId="54" fillId="0" borderId="0" xfId="109" applyNumberFormat="1" applyFont="1">
      <alignment/>
      <protection/>
    </xf>
    <xf numFmtId="14" fontId="54" fillId="0" borderId="33" xfId="109" applyNumberFormat="1" applyFont="1" applyBorder="1" applyAlignment="1">
      <alignment horizontal="center"/>
      <protection/>
    </xf>
    <xf numFmtId="0" fontId="54" fillId="0" borderId="33" xfId="109" applyFont="1" applyBorder="1" applyAlignment="1">
      <alignment horizontal="center"/>
      <protection/>
    </xf>
    <xf numFmtId="0" fontId="70" fillId="57" borderId="41" xfId="108" applyFont="1" applyFill="1" applyBorder="1" applyAlignment="1">
      <alignment horizontal="left" vertical="top"/>
      <protection/>
    </xf>
    <xf numFmtId="0" fontId="70" fillId="0" borderId="0" xfId="108" applyFont="1">
      <alignment/>
      <protection/>
    </xf>
    <xf numFmtId="0" fontId="71" fillId="57" borderId="42" xfId="108" applyFont="1" applyFill="1" applyBorder="1" applyAlignment="1">
      <alignment horizontal="center" vertical="top"/>
      <protection/>
    </xf>
    <xf numFmtId="0" fontId="70" fillId="57" borderId="42" xfId="108" applyFont="1" applyFill="1" applyBorder="1" applyAlignment="1">
      <alignment horizontal="left" vertical="top"/>
      <protection/>
    </xf>
    <xf numFmtId="0" fontId="72" fillId="57" borderId="41" xfId="108" applyFont="1" applyFill="1" applyBorder="1" applyAlignment="1">
      <alignment horizontal="left" vertical="center" wrapText="1"/>
      <protection/>
    </xf>
    <xf numFmtId="14" fontId="63" fillId="0" borderId="41" xfId="108" applyNumberFormat="1" applyFont="1" applyFill="1" applyBorder="1" applyAlignment="1">
      <alignment horizontal="left" vertical="center" wrapText="1"/>
      <protection/>
    </xf>
    <xf numFmtId="0" fontId="63" fillId="0" borderId="41" xfId="108" applyFont="1" applyFill="1" applyBorder="1" applyAlignment="1">
      <alignment horizontal="left" vertical="center" wrapText="1"/>
      <protection/>
    </xf>
    <xf numFmtId="0" fontId="73" fillId="57" borderId="0" xfId="108" applyFont="1" applyFill="1" applyAlignment="1">
      <alignment horizontal="left" vertical="top" wrapText="1"/>
      <protection/>
    </xf>
    <xf numFmtId="0" fontId="70" fillId="57" borderId="0" xfId="108" applyFont="1" applyFill="1" applyAlignment="1">
      <alignment horizontal="left" vertical="top"/>
      <protection/>
    </xf>
    <xf numFmtId="3" fontId="28" fillId="57" borderId="41" xfId="108" applyNumberFormat="1" applyFont="1" applyFill="1" applyBorder="1" applyAlignment="1">
      <alignment horizontal="right" vertical="center"/>
      <protection/>
    </xf>
    <xf numFmtId="14" fontId="28" fillId="57" borderId="41" xfId="108" applyNumberFormat="1" applyFont="1" applyFill="1" applyBorder="1" applyAlignment="1">
      <alignment horizontal="left" vertical="center"/>
      <protection/>
    </xf>
    <xf numFmtId="0" fontId="28" fillId="57" borderId="41" xfId="108" applyFont="1" applyFill="1" applyBorder="1" applyAlignment="1">
      <alignment horizontal="right" vertical="center"/>
      <protection/>
    </xf>
    <xf numFmtId="0" fontId="28" fillId="57" borderId="41" xfId="108" applyFont="1" applyFill="1" applyBorder="1" applyAlignment="1">
      <alignment horizontal="left" vertical="center" wrapText="1"/>
      <protection/>
    </xf>
    <xf numFmtId="3" fontId="43" fillId="57" borderId="41" xfId="108" applyNumberFormat="1" applyFont="1" applyFill="1" applyBorder="1" applyAlignment="1">
      <alignment horizontal="right" vertical="center"/>
      <protection/>
    </xf>
    <xf numFmtId="3" fontId="70" fillId="0" borderId="0" xfId="108" applyNumberFormat="1" applyFont="1">
      <alignment/>
      <protection/>
    </xf>
    <xf numFmtId="0" fontId="72" fillId="57" borderId="0" xfId="108" applyFont="1" applyFill="1" applyAlignment="1">
      <alignment horizontal="left" vertical="top"/>
      <protection/>
    </xf>
    <xf numFmtId="0" fontId="104" fillId="0" borderId="0" xfId="108" applyFont="1">
      <alignment/>
      <protection/>
    </xf>
    <xf numFmtId="3" fontId="72" fillId="57" borderId="41" xfId="108" applyNumberFormat="1" applyFont="1" applyFill="1" applyBorder="1" applyAlignment="1">
      <alignment horizontal="right" vertical="center"/>
      <protection/>
    </xf>
    <xf numFmtId="0" fontId="70" fillId="57" borderId="43" xfId="108" applyFont="1" applyFill="1" applyBorder="1" applyAlignment="1">
      <alignment horizontal="left" vertical="top"/>
      <protection/>
    </xf>
    <xf numFmtId="0" fontId="72" fillId="57" borderId="0" xfId="108" applyFont="1" applyFill="1" applyAlignment="1">
      <alignment horizontal="center" vertical="center"/>
      <protection/>
    </xf>
    <xf numFmtId="0" fontId="72" fillId="57" borderId="44" xfId="108" applyFont="1" applyFill="1" applyBorder="1" applyAlignment="1">
      <alignment horizontal="center" vertical="center" wrapText="1"/>
      <protection/>
    </xf>
    <xf numFmtId="3" fontId="72" fillId="57" borderId="41" xfId="108" applyNumberFormat="1" applyFont="1" applyFill="1" applyBorder="1" applyAlignment="1">
      <alignment horizontal="right" vertical="top"/>
      <protection/>
    </xf>
    <xf numFmtId="0" fontId="72" fillId="57" borderId="43" xfId="108" applyFont="1" applyFill="1" applyBorder="1" applyAlignment="1">
      <alignment horizontal="center" vertical="center"/>
      <protection/>
    </xf>
    <xf numFmtId="3" fontId="72" fillId="57" borderId="42" xfId="108" applyNumberFormat="1" applyFont="1" applyFill="1" applyBorder="1" applyAlignment="1">
      <alignment horizontal="center" vertical="center"/>
      <protection/>
    </xf>
    <xf numFmtId="0" fontId="72" fillId="57" borderId="44" xfId="108" applyFont="1" applyFill="1" applyBorder="1" applyAlignment="1">
      <alignment horizontal="center" vertical="top"/>
      <protection/>
    </xf>
    <xf numFmtId="0" fontId="28" fillId="57" borderId="41" xfId="108" applyFont="1" applyFill="1" applyBorder="1" applyAlignment="1">
      <alignment horizontal="left" vertical="top"/>
      <protection/>
    </xf>
    <xf numFmtId="0" fontId="105" fillId="0" borderId="0" xfId="109" applyFont="1">
      <alignment/>
      <protection/>
    </xf>
    <xf numFmtId="171" fontId="75" fillId="0" borderId="0" xfId="79" applyFont="1" applyAlignment="1">
      <alignment/>
    </xf>
    <xf numFmtId="0" fontId="75" fillId="0" borderId="0" xfId="109" applyFont="1">
      <alignment/>
      <protection/>
    </xf>
    <xf numFmtId="0" fontId="106" fillId="0" borderId="0" xfId="109" applyFont="1">
      <alignment/>
      <protection/>
    </xf>
    <xf numFmtId="171" fontId="77" fillId="0" borderId="0" xfId="79" applyFont="1" applyAlignment="1">
      <alignment/>
    </xf>
    <xf numFmtId="171" fontId="59" fillId="0" borderId="0" xfId="79" applyFont="1" applyBorder="1" applyAlignment="1">
      <alignment/>
    </xf>
    <xf numFmtId="171" fontId="59" fillId="0" borderId="0" xfId="79" applyFont="1" applyBorder="1" applyAlignment="1">
      <alignment horizontal="left"/>
    </xf>
    <xf numFmtId="4" fontId="75" fillId="0" borderId="0" xfId="109" applyNumberFormat="1" applyFont="1">
      <alignment/>
      <protection/>
    </xf>
    <xf numFmtId="0" fontId="53" fillId="0" borderId="0" xfId="109" applyFont="1" applyFill="1" applyBorder="1">
      <alignment/>
      <protection/>
    </xf>
    <xf numFmtId="0" fontId="54" fillId="0" borderId="0" xfId="109" applyFont="1" applyFill="1" applyBorder="1">
      <alignment/>
      <protection/>
    </xf>
    <xf numFmtId="14" fontId="54" fillId="0" borderId="0" xfId="109" applyNumberFormat="1" applyFont="1" applyFill="1" applyBorder="1">
      <alignment/>
      <protection/>
    </xf>
    <xf numFmtId="171" fontId="54" fillId="0" borderId="0" xfId="79" applyFont="1" applyFill="1" applyBorder="1" applyAlignment="1">
      <alignment horizontal="center"/>
    </xf>
    <xf numFmtId="171" fontId="54" fillId="0" borderId="0" xfId="79" applyFont="1" applyFill="1" applyBorder="1" applyAlignment="1">
      <alignment/>
    </xf>
    <xf numFmtId="4" fontId="75" fillId="0" borderId="0" xfId="79" applyNumberFormat="1" applyFont="1" applyAlignment="1">
      <alignment/>
    </xf>
    <xf numFmtId="0" fontId="54" fillId="0" borderId="27" xfId="103" applyFont="1" applyBorder="1">
      <alignment/>
      <protection/>
    </xf>
    <xf numFmtId="0" fontId="54" fillId="0" borderId="29" xfId="103" applyFont="1" applyBorder="1">
      <alignment/>
      <protection/>
    </xf>
    <xf numFmtId="0" fontId="54" fillId="0" borderId="0" xfId="103" applyFont="1" applyBorder="1">
      <alignment/>
      <protection/>
    </xf>
    <xf numFmtId="0" fontId="54" fillId="0" borderId="23" xfId="103" applyFont="1" applyBorder="1">
      <alignment/>
      <protection/>
    </xf>
    <xf numFmtId="171" fontId="105" fillId="0" borderId="0" xfId="79" applyFont="1" applyAlignment="1">
      <alignment/>
    </xf>
    <xf numFmtId="0" fontId="53" fillId="0" borderId="27" xfId="103" applyFont="1" applyBorder="1">
      <alignment/>
      <protection/>
    </xf>
    <xf numFmtId="4" fontId="54" fillId="0" borderId="0" xfId="103" applyNumberFormat="1" applyFont="1" applyBorder="1">
      <alignment/>
      <protection/>
    </xf>
    <xf numFmtId="171" fontId="104" fillId="0" borderId="0" xfId="79" applyFont="1" applyAlignment="1">
      <alignment/>
    </xf>
    <xf numFmtId="0" fontId="104" fillId="0" borderId="27" xfId="103" applyFont="1" applyBorder="1">
      <alignment/>
      <protection/>
    </xf>
    <xf numFmtId="0" fontId="104" fillId="0" borderId="0" xfId="103" applyFont="1" applyBorder="1">
      <alignment/>
      <protection/>
    </xf>
    <xf numFmtId="4" fontId="104" fillId="0" borderId="0" xfId="103" applyNumberFormat="1" applyFont="1" applyBorder="1">
      <alignment/>
      <protection/>
    </xf>
    <xf numFmtId="0" fontId="104" fillId="0" borderId="23" xfId="103" applyFont="1" applyBorder="1">
      <alignment/>
      <protection/>
    </xf>
    <xf numFmtId="171" fontId="107" fillId="0" borderId="0" xfId="79" applyFont="1" applyAlignment="1">
      <alignment/>
    </xf>
    <xf numFmtId="4" fontId="107" fillId="0" borderId="0" xfId="79" applyNumberFormat="1" applyFont="1" applyAlignment="1">
      <alignment/>
    </xf>
    <xf numFmtId="4" fontId="107" fillId="0" borderId="0" xfId="109" applyNumberFormat="1" applyFont="1">
      <alignment/>
      <protection/>
    </xf>
    <xf numFmtId="0" fontId="53" fillId="0" borderId="20" xfId="103" applyFont="1" applyBorder="1">
      <alignment/>
      <protection/>
    </xf>
    <xf numFmtId="0" fontId="54" fillId="0" borderId="21" xfId="103" applyFont="1" applyBorder="1">
      <alignment/>
      <protection/>
    </xf>
    <xf numFmtId="4" fontId="54" fillId="0" borderId="21" xfId="103" applyNumberFormat="1" applyFont="1" applyBorder="1">
      <alignment/>
      <protection/>
    </xf>
    <xf numFmtId="0" fontId="54" fillId="0" borderId="22" xfId="103" applyFont="1" applyBorder="1">
      <alignment/>
      <protection/>
    </xf>
    <xf numFmtId="0" fontId="54" fillId="0" borderId="31" xfId="103" applyFont="1" applyBorder="1">
      <alignment/>
      <protection/>
    </xf>
    <xf numFmtId="0" fontId="54" fillId="0" borderId="19" xfId="103" applyFont="1" applyBorder="1">
      <alignment/>
      <protection/>
    </xf>
    <xf numFmtId="4" fontId="54" fillId="0" borderId="19" xfId="103" applyNumberFormat="1" applyFont="1" applyBorder="1">
      <alignment/>
      <protection/>
    </xf>
    <xf numFmtId="0" fontId="54" fillId="0" borderId="25" xfId="103" applyFont="1" applyBorder="1">
      <alignment/>
      <protection/>
    </xf>
    <xf numFmtId="171" fontId="53" fillId="0" borderId="0" xfId="79" applyFont="1" applyAlignment="1">
      <alignment/>
    </xf>
    <xf numFmtId="4" fontId="77" fillId="0" borderId="0" xfId="79" applyNumberFormat="1" applyFont="1" applyAlignment="1">
      <alignment/>
    </xf>
    <xf numFmtId="4" fontId="77" fillId="0" borderId="0" xfId="109" applyNumberFormat="1" applyFont="1">
      <alignment/>
      <protection/>
    </xf>
    <xf numFmtId="4" fontId="54" fillId="0" borderId="24" xfId="79" applyNumberFormat="1" applyFont="1" applyFill="1" applyBorder="1" applyAlignment="1">
      <alignment/>
    </xf>
    <xf numFmtId="14" fontId="54" fillId="0" borderId="0" xfId="109" applyNumberFormat="1" applyFont="1" applyBorder="1">
      <alignment/>
      <protection/>
    </xf>
    <xf numFmtId="4" fontId="59" fillId="0" borderId="0" xfId="106" applyNumberFormat="1" applyFont="1">
      <alignment/>
      <protection/>
    </xf>
    <xf numFmtId="0" fontId="54" fillId="0" borderId="0" xfId="106" applyFont="1">
      <alignment/>
      <protection/>
    </xf>
    <xf numFmtId="0" fontId="57" fillId="0" borderId="0" xfId="106" applyFont="1">
      <alignment/>
      <protection/>
    </xf>
    <xf numFmtId="0" fontId="58" fillId="0" borderId="0" xfId="106" applyFont="1">
      <alignment/>
      <protection/>
    </xf>
    <xf numFmtId="174" fontId="59" fillId="0" borderId="0" xfId="106" applyNumberFormat="1" applyFont="1" applyAlignment="1">
      <alignment/>
      <protection/>
    </xf>
    <xf numFmtId="1" fontId="59" fillId="0" borderId="0" xfId="106" applyNumberFormat="1" applyFont="1">
      <alignment/>
      <protection/>
    </xf>
    <xf numFmtId="4" fontId="102" fillId="0" borderId="0" xfId="106" applyNumberFormat="1" applyFont="1">
      <alignment/>
      <protection/>
    </xf>
    <xf numFmtId="174" fontId="58" fillId="0" borderId="27" xfId="106" applyNumberFormat="1" applyFont="1" applyBorder="1" applyAlignment="1" quotePrefix="1">
      <alignment horizontal="left"/>
      <protection/>
    </xf>
    <xf numFmtId="4" fontId="58" fillId="0" borderId="0" xfId="106" applyNumberFormat="1" applyFont="1" applyBorder="1" applyAlignment="1" quotePrefix="1">
      <alignment horizontal="left"/>
      <protection/>
    </xf>
    <xf numFmtId="4" fontId="59" fillId="0" borderId="32" xfId="106" applyNumberFormat="1" applyFont="1" applyBorder="1">
      <alignment/>
      <protection/>
    </xf>
    <xf numFmtId="4" fontId="58" fillId="0" borderId="0" xfId="106" applyNumberFormat="1" applyFont="1">
      <alignment/>
      <protection/>
    </xf>
    <xf numFmtId="4" fontId="59" fillId="0" borderId="30" xfId="106" applyNumberFormat="1" applyFont="1" applyBorder="1">
      <alignment/>
      <protection/>
    </xf>
    <xf numFmtId="4" fontId="59" fillId="0" borderId="23" xfId="106" applyNumberFormat="1" applyFont="1" applyBorder="1">
      <alignment/>
      <protection/>
    </xf>
    <xf numFmtId="174" fontId="59" fillId="0" borderId="34" xfId="106" applyNumberFormat="1" applyFont="1" applyBorder="1" applyAlignment="1">
      <alignment/>
      <protection/>
    </xf>
    <xf numFmtId="1" fontId="59" fillId="0" borderId="35" xfId="106" applyNumberFormat="1" applyFont="1" applyBorder="1">
      <alignment/>
      <protection/>
    </xf>
    <xf numFmtId="4" fontId="59" fillId="0" borderId="26" xfId="106" applyNumberFormat="1" applyFont="1" applyBorder="1">
      <alignment/>
      <protection/>
    </xf>
    <xf numFmtId="4" fontId="59" fillId="0" borderId="34" xfId="106" applyNumberFormat="1" applyFont="1" applyBorder="1">
      <alignment/>
      <protection/>
    </xf>
    <xf numFmtId="174" fontId="59" fillId="0" borderId="34" xfId="104" applyNumberFormat="1" applyFont="1" applyBorder="1" applyAlignment="1">
      <alignment/>
      <protection/>
    </xf>
    <xf numFmtId="4" fontId="59" fillId="0" borderId="26" xfId="104" applyNumberFormat="1" applyFont="1" applyBorder="1">
      <alignment/>
      <protection/>
    </xf>
    <xf numFmtId="4" fontId="59" fillId="0" borderId="37" xfId="106" applyNumberFormat="1" applyFont="1" applyBorder="1">
      <alignment/>
      <protection/>
    </xf>
    <xf numFmtId="4" fontId="59" fillId="0" borderId="24" xfId="106" applyNumberFormat="1" applyFont="1" applyBorder="1">
      <alignment/>
      <protection/>
    </xf>
    <xf numFmtId="0" fontId="53" fillId="0" borderId="0" xfId="109" applyFont="1" applyFill="1" applyBorder="1" applyAlignment="1">
      <alignment horizontal="left"/>
      <protection/>
    </xf>
    <xf numFmtId="174" fontId="59" fillId="0" borderId="0" xfId="106" applyNumberFormat="1" applyFont="1" applyAlignment="1">
      <alignment horizontal="right"/>
      <protection/>
    </xf>
    <xf numFmtId="1" fontId="59" fillId="0" borderId="36" xfId="104" applyNumberFormat="1" applyFont="1" applyBorder="1" applyAlignment="1">
      <alignment horizontal="left"/>
      <protection/>
    </xf>
    <xf numFmtId="4" fontId="59" fillId="0" borderId="34" xfId="104" applyNumberFormat="1" applyFont="1" applyFill="1" applyBorder="1">
      <alignment/>
      <protection/>
    </xf>
    <xf numFmtId="4" fontId="59" fillId="0" borderId="34" xfId="107" applyNumberFormat="1" applyFont="1" applyBorder="1">
      <alignment/>
      <protection/>
    </xf>
    <xf numFmtId="4" fontId="59" fillId="0" borderId="34" xfId="105" applyNumberFormat="1" applyFont="1" applyBorder="1">
      <alignment/>
      <protection/>
    </xf>
    <xf numFmtId="1" fontId="59" fillId="0" borderId="26" xfId="106" applyNumberFormat="1" applyFont="1" applyBorder="1">
      <alignment/>
      <protection/>
    </xf>
    <xf numFmtId="4" fontId="59" fillId="0" borderId="34" xfId="106" applyNumberFormat="1" applyFont="1" applyFill="1" applyBorder="1">
      <alignment/>
      <protection/>
    </xf>
    <xf numFmtId="1" fontId="59" fillId="0" borderId="36" xfId="104" applyNumberFormat="1" applyFont="1" applyBorder="1" applyAlignment="1">
      <alignment horizontal="right"/>
      <protection/>
    </xf>
    <xf numFmtId="0" fontId="54" fillId="0" borderId="24" xfId="100" applyFont="1" applyBorder="1" applyAlignment="1">
      <alignment vertical="top" wrapText="1"/>
      <protection/>
    </xf>
    <xf numFmtId="0" fontId="79" fillId="0" borderId="0" xfId="109" applyFont="1" applyBorder="1" applyAlignment="1">
      <alignment/>
      <protection/>
    </xf>
    <xf numFmtId="0" fontId="54" fillId="0" borderId="0" xfId="100" applyFont="1" applyBorder="1" applyAlignment="1">
      <alignment vertical="top" wrapText="1"/>
      <protection/>
    </xf>
    <xf numFmtId="43" fontId="54" fillId="0" borderId="0" xfId="79" applyNumberFormat="1" applyFont="1" applyBorder="1" applyAlignment="1">
      <alignment horizontal="right" vertical="top"/>
    </xf>
    <xf numFmtId="43" fontId="54" fillId="0" borderId="0" xfId="0" applyNumberFormat="1" applyFont="1" applyAlignment="1">
      <alignment/>
    </xf>
    <xf numFmtId="0" fontId="54" fillId="0" borderId="0" xfId="100" applyFont="1" applyAlignment="1">
      <alignment vertical="top" wrapText="1"/>
      <protection/>
    </xf>
    <xf numFmtId="43" fontId="54" fillId="0" borderId="0" xfId="79" applyNumberFormat="1" applyFont="1" applyAlignment="1">
      <alignment vertical="top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4" fontId="59" fillId="0" borderId="0" xfId="0" applyNumberFormat="1" applyFont="1" applyAlignment="1">
      <alignment/>
    </xf>
    <xf numFmtId="14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3" fontId="54" fillId="0" borderId="22" xfId="79" applyNumberFormat="1" applyFont="1" applyFill="1" applyBorder="1" applyAlignment="1">
      <alignment horizontal="center"/>
    </xf>
    <xf numFmtId="3" fontId="54" fillId="0" borderId="22" xfId="79" applyNumberFormat="1" applyFont="1" applyFill="1" applyBorder="1" applyAlignment="1">
      <alignment/>
    </xf>
    <xf numFmtId="3" fontId="54" fillId="0" borderId="22" xfId="79" applyNumberFormat="1" applyFont="1" applyBorder="1" applyAlignment="1">
      <alignment horizontal="centerContinuous"/>
    </xf>
    <xf numFmtId="3" fontId="54" fillId="0" borderId="23" xfId="79" applyNumberFormat="1" applyFont="1" applyBorder="1" applyAlignment="1">
      <alignment/>
    </xf>
    <xf numFmtId="3" fontId="53" fillId="0" borderId="24" xfId="79" applyNumberFormat="1" applyFont="1" applyBorder="1" applyAlignment="1">
      <alignment horizontal="center"/>
    </xf>
    <xf numFmtId="0" fontId="54" fillId="0" borderId="24" xfId="0" applyFont="1" applyBorder="1" applyAlignment="1">
      <alignment horizontal="right"/>
    </xf>
    <xf numFmtId="4" fontId="54" fillId="0" borderId="22" xfId="0" applyNumberFormat="1" applyFont="1" applyBorder="1" applyAlignment="1">
      <alignment/>
    </xf>
    <xf numFmtId="0" fontId="54" fillId="0" borderId="24" xfId="109" applyFont="1" applyBorder="1" applyAlignment="1">
      <alignment horizontal="right"/>
      <protection/>
    </xf>
    <xf numFmtId="3" fontId="53" fillId="0" borderId="26" xfId="79" applyNumberFormat="1" applyFont="1" applyBorder="1" applyAlignment="1">
      <alignment/>
    </xf>
    <xf numFmtId="3" fontId="54" fillId="0" borderId="26" xfId="79" applyNumberFormat="1" applyFont="1" applyBorder="1" applyAlignment="1">
      <alignment/>
    </xf>
    <xf numFmtId="4" fontId="54" fillId="0" borderId="0" xfId="0" applyNumberFormat="1" applyFont="1" applyBorder="1" applyAlignment="1">
      <alignment/>
    </xf>
    <xf numFmtId="200" fontId="54" fillId="0" borderId="24" xfId="0" applyNumberFormat="1" applyFont="1" applyBorder="1" applyAlignment="1">
      <alignment wrapText="1"/>
    </xf>
    <xf numFmtId="4" fontId="53" fillId="0" borderId="0" xfId="109" applyNumberFormat="1" applyFont="1" applyBorder="1" applyProtection="1">
      <alignment/>
      <protection/>
    </xf>
    <xf numFmtId="3" fontId="54" fillId="0" borderId="0" xfId="79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24" xfId="72" applyFont="1" applyFill="1" applyBorder="1" applyAlignment="1" applyProtection="1">
      <alignment horizontal="left"/>
      <protection/>
    </xf>
    <xf numFmtId="0" fontId="104" fillId="0" borderId="24" xfId="72" applyFont="1" applyFill="1" applyBorder="1" applyAlignment="1" applyProtection="1">
      <alignment horizontal="left"/>
      <protection/>
    </xf>
    <xf numFmtId="0" fontId="104" fillId="0" borderId="24" xfId="72" applyFont="1" applyFill="1" applyBorder="1" applyAlignment="1" applyProtection="1">
      <alignment horizontal="left" wrapText="1"/>
      <protection/>
    </xf>
    <xf numFmtId="172" fontId="54" fillId="0" borderId="0" xfId="79" applyNumberFormat="1" applyFont="1" applyFill="1" applyAlignment="1">
      <alignment/>
    </xf>
    <xf numFmtId="4" fontId="54" fillId="0" borderId="0" xfId="109" applyNumberFormat="1" applyFont="1">
      <alignment/>
      <protection/>
    </xf>
    <xf numFmtId="0" fontId="54" fillId="0" borderId="0" xfId="109" applyFont="1" applyFill="1">
      <alignment/>
      <protection/>
    </xf>
    <xf numFmtId="4" fontId="53" fillId="0" borderId="0" xfId="109" applyNumberFormat="1" applyFont="1">
      <alignment/>
      <protection/>
    </xf>
    <xf numFmtId="14" fontId="54" fillId="0" borderId="0" xfId="109" applyNumberFormat="1" applyFont="1" applyFill="1">
      <alignment/>
      <protection/>
    </xf>
    <xf numFmtId="171" fontId="54" fillId="0" borderId="0" xfId="109" applyNumberFormat="1" applyFont="1" applyFill="1">
      <alignment/>
      <protection/>
    </xf>
    <xf numFmtId="171" fontId="54" fillId="0" borderId="0" xfId="109" applyNumberFormat="1" applyFont="1" applyFill="1" applyBorder="1">
      <alignment/>
      <protection/>
    </xf>
    <xf numFmtId="0" fontId="54" fillId="0" borderId="0" xfId="103" applyFont="1">
      <alignment/>
      <protection/>
    </xf>
    <xf numFmtId="0" fontId="54" fillId="0" borderId="20" xfId="103" applyFont="1" applyBorder="1">
      <alignment/>
      <protection/>
    </xf>
    <xf numFmtId="4" fontId="108" fillId="0" borderId="0" xfId="0" applyNumberFormat="1" applyFont="1" applyAlignment="1">
      <alignment/>
    </xf>
    <xf numFmtId="4" fontId="54" fillId="0" borderId="0" xfId="103" applyNumberFormat="1" applyFont="1">
      <alignment/>
      <protection/>
    </xf>
    <xf numFmtId="4" fontId="54" fillId="0" borderId="0" xfId="0" applyNumberFormat="1" applyFont="1" applyFill="1" applyBorder="1" applyAlignment="1">
      <alignment/>
    </xf>
    <xf numFmtId="204" fontId="108" fillId="0" borderId="0" xfId="0" applyNumberFormat="1" applyFont="1" applyAlignment="1">
      <alignment/>
    </xf>
    <xf numFmtId="4" fontId="53" fillId="0" borderId="0" xfId="0" applyNumberFormat="1" applyFont="1" applyFill="1" applyBorder="1" applyAlignment="1">
      <alignment/>
    </xf>
    <xf numFmtId="204" fontId="109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53" fillId="0" borderId="0" xfId="79" applyNumberFormat="1" applyFont="1" applyAlignment="1">
      <alignment/>
    </xf>
    <xf numFmtId="171" fontId="53" fillId="0" borderId="0" xfId="109" applyNumberFormat="1" applyFont="1">
      <alignment/>
      <protection/>
    </xf>
    <xf numFmtId="14" fontId="53" fillId="0" borderId="0" xfId="109" applyNumberFormat="1" applyFont="1" applyFill="1">
      <alignment/>
      <protection/>
    </xf>
    <xf numFmtId="171" fontId="53" fillId="0" borderId="0" xfId="109" applyNumberFormat="1" applyFont="1" applyFill="1">
      <alignment/>
      <protection/>
    </xf>
    <xf numFmtId="172" fontId="53" fillId="0" borderId="0" xfId="79" applyNumberFormat="1" applyFont="1" applyFill="1" applyAlignment="1">
      <alignment/>
    </xf>
    <xf numFmtId="4" fontId="108" fillId="0" borderId="0" xfId="109" applyNumberFormat="1" applyFont="1">
      <alignment/>
      <protection/>
    </xf>
    <xf numFmtId="14" fontId="54" fillId="0" borderId="0" xfId="79" applyNumberFormat="1" applyFont="1" applyAlignment="1">
      <alignment/>
    </xf>
    <xf numFmtId="0" fontId="58" fillId="58" borderId="0" xfId="109" applyFont="1" applyFill="1" applyBorder="1">
      <alignment/>
      <protection/>
    </xf>
    <xf numFmtId="0" fontId="59" fillId="58" borderId="0" xfId="109" applyFont="1" applyFill="1" applyBorder="1" applyAlignment="1">
      <alignment horizontal="centerContinuous"/>
      <protection/>
    </xf>
    <xf numFmtId="0" fontId="59" fillId="58" borderId="0" xfId="109" applyFont="1" applyFill="1">
      <alignment/>
      <protection/>
    </xf>
    <xf numFmtId="171" fontId="58" fillId="58" borderId="22" xfId="79" applyFont="1" applyFill="1" applyBorder="1" applyAlignment="1">
      <alignment/>
    </xf>
    <xf numFmtId="171" fontId="58" fillId="58" borderId="24" xfId="79" applyFont="1" applyFill="1" applyBorder="1" applyAlignment="1">
      <alignment/>
    </xf>
    <xf numFmtId="0" fontId="58" fillId="58" borderId="20" xfId="109" applyFont="1" applyFill="1" applyBorder="1" applyAlignment="1">
      <alignment/>
      <protection/>
    </xf>
    <xf numFmtId="0" fontId="59" fillId="58" borderId="21" xfId="109" applyFont="1" applyFill="1" applyBorder="1" applyAlignment="1">
      <alignment horizontal="centerContinuous"/>
      <protection/>
    </xf>
    <xf numFmtId="0" fontId="59" fillId="58" borderId="21" xfId="109" applyFont="1" applyFill="1" applyBorder="1">
      <alignment/>
      <protection/>
    </xf>
    <xf numFmtId="171" fontId="59" fillId="58" borderId="25" xfId="79" applyFont="1" applyFill="1" applyBorder="1" applyAlignment="1">
      <alignment/>
    </xf>
    <xf numFmtId="171" fontId="59" fillId="58" borderId="22" xfId="79" applyFont="1" applyFill="1" applyBorder="1" applyAlignment="1">
      <alignment/>
    </xf>
    <xf numFmtId="0" fontId="58" fillId="14" borderId="0" xfId="109" applyFont="1" applyFill="1" applyBorder="1">
      <alignment/>
      <protection/>
    </xf>
    <xf numFmtId="0" fontId="59" fillId="14" borderId="0" xfId="109" applyFont="1" applyFill="1" applyBorder="1" applyAlignment="1">
      <alignment horizontal="centerContinuous"/>
      <protection/>
    </xf>
    <xf numFmtId="0" fontId="59" fillId="14" borderId="0" xfId="109" applyFont="1" applyFill="1">
      <alignment/>
      <protection/>
    </xf>
    <xf numFmtId="171" fontId="58" fillId="14" borderId="22" xfId="79" applyFont="1" applyFill="1" applyBorder="1" applyAlignment="1">
      <alignment/>
    </xf>
    <xf numFmtId="171" fontId="58" fillId="14" borderId="24" xfId="79" applyFont="1" applyFill="1" applyBorder="1" applyAlignment="1">
      <alignment/>
    </xf>
    <xf numFmtId="0" fontId="58" fillId="14" borderId="20" xfId="109" applyFont="1" applyFill="1" applyBorder="1" applyAlignment="1">
      <alignment/>
      <protection/>
    </xf>
    <xf numFmtId="0" fontId="59" fillId="14" borderId="21" xfId="109" applyFont="1" applyFill="1" applyBorder="1" applyAlignment="1">
      <alignment horizontal="centerContinuous"/>
      <protection/>
    </xf>
    <xf numFmtId="0" fontId="59" fillId="14" borderId="21" xfId="109" applyFont="1" applyFill="1" applyBorder="1">
      <alignment/>
      <protection/>
    </xf>
    <xf numFmtId="171" fontId="59" fillId="14" borderId="25" xfId="79" applyFont="1" applyFill="1" applyBorder="1" applyAlignment="1">
      <alignment/>
    </xf>
    <xf numFmtId="171" fontId="59" fillId="14" borderId="22" xfId="79" applyFont="1" applyFill="1" applyBorder="1" applyAlignment="1">
      <alignment/>
    </xf>
    <xf numFmtId="0" fontId="58" fillId="14" borderId="20" xfId="103" applyFont="1" applyFill="1" applyBorder="1">
      <alignment/>
      <protection/>
    </xf>
    <xf numFmtId="0" fontId="54" fillId="14" borderId="21" xfId="103" applyFont="1" applyFill="1" applyBorder="1">
      <alignment/>
      <protection/>
    </xf>
    <xf numFmtId="0" fontId="54" fillId="14" borderId="22" xfId="103" applyFont="1" applyFill="1" applyBorder="1">
      <alignment/>
      <protection/>
    </xf>
    <xf numFmtId="174" fontId="57" fillId="14" borderId="28" xfId="106" applyNumberFormat="1" applyFont="1" applyFill="1" applyBorder="1" applyAlignment="1">
      <alignment/>
      <protection/>
    </xf>
    <xf numFmtId="1" fontId="59" fillId="14" borderId="29" xfId="106" applyNumberFormat="1" applyFont="1" applyFill="1" applyBorder="1">
      <alignment/>
      <protection/>
    </xf>
    <xf numFmtId="4" fontId="57" fillId="14" borderId="29" xfId="106" applyNumberFormat="1" applyFont="1" applyFill="1" applyBorder="1" applyAlignment="1">
      <alignment horizontal="left"/>
      <protection/>
    </xf>
    <xf numFmtId="4" fontId="58" fillId="14" borderId="29" xfId="106" applyNumberFormat="1" applyFont="1" applyFill="1" applyBorder="1" applyAlignment="1">
      <alignment horizontal="right"/>
      <protection/>
    </xf>
    <xf numFmtId="49" fontId="57" fillId="14" borderId="30" xfId="106" applyNumberFormat="1" applyFont="1" applyFill="1" applyBorder="1" applyAlignment="1">
      <alignment horizontal="center"/>
      <protection/>
    </xf>
    <xf numFmtId="0" fontId="58" fillId="14" borderId="31" xfId="106" applyNumberFormat="1" applyFont="1" applyFill="1" applyBorder="1" applyAlignment="1">
      <alignment/>
      <protection/>
    </xf>
    <xf numFmtId="1" fontId="59" fillId="14" borderId="19" xfId="106" applyNumberFormat="1" applyFont="1" applyFill="1" applyBorder="1">
      <alignment/>
      <protection/>
    </xf>
    <xf numFmtId="4" fontId="59" fillId="14" borderId="19" xfId="106" applyNumberFormat="1" applyFont="1" applyFill="1" applyBorder="1">
      <alignment/>
      <protection/>
    </xf>
    <xf numFmtId="4" fontId="59" fillId="14" borderId="19" xfId="106" applyNumberFormat="1" applyFont="1" applyFill="1" applyBorder="1" quotePrefix="1">
      <alignment/>
      <protection/>
    </xf>
    <xf numFmtId="4" fontId="59" fillId="14" borderId="25" xfId="106" applyNumberFormat="1" applyFont="1" applyFill="1" applyBorder="1" quotePrefix="1">
      <alignment/>
      <protection/>
    </xf>
    <xf numFmtId="174" fontId="58" fillId="14" borderId="28" xfId="106" applyNumberFormat="1" applyFont="1" applyFill="1" applyBorder="1" applyAlignment="1" quotePrefix="1">
      <alignment horizontal="left"/>
      <protection/>
    </xf>
    <xf numFmtId="4" fontId="59" fillId="14" borderId="29" xfId="106" applyNumberFormat="1" applyFont="1" applyFill="1" applyBorder="1">
      <alignment/>
      <protection/>
    </xf>
    <xf numFmtId="4" fontId="59" fillId="14" borderId="30" xfId="106" applyNumberFormat="1" applyFont="1" applyFill="1" applyBorder="1">
      <alignment/>
      <protection/>
    </xf>
    <xf numFmtId="174" fontId="59" fillId="14" borderId="31" xfId="106" applyNumberFormat="1" applyFont="1" applyFill="1" applyBorder="1" applyAlignment="1">
      <alignment/>
      <protection/>
    </xf>
    <xf numFmtId="4" fontId="59" fillId="14" borderId="25" xfId="106" applyNumberFormat="1" applyFont="1" applyFill="1" applyBorder="1">
      <alignment/>
      <protection/>
    </xf>
    <xf numFmtId="174" fontId="58" fillId="14" borderId="28" xfId="106" applyNumberFormat="1" applyFont="1" applyFill="1" applyBorder="1" applyAlignment="1">
      <alignment horizontal="left"/>
      <protection/>
    </xf>
    <xf numFmtId="174" fontId="54" fillId="14" borderId="28" xfId="106" applyNumberFormat="1" applyFont="1" applyFill="1" applyBorder="1">
      <alignment/>
      <protection/>
    </xf>
    <xf numFmtId="4" fontId="59" fillId="14" borderId="29" xfId="106" applyNumberFormat="1" applyFont="1" applyFill="1" applyBorder="1" applyAlignment="1">
      <alignment/>
      <protection/>
    </xf>
    <xf numFmtId="174" fontId="54" fillId="14" borderId="27" xfId="106" applyNumberFormat="1" applyFont="1" applyFill="1" applyBorder="1">
      <alignment/>
      <protection/>
    </xf>
    <xf numFmtId="1" fontId="59" fillId="14" borderId="0" xfId="106" applyNumberFormat="1" applyFont="1" applyFill="1">
      <alignment/>
      <protection/>
    </xf>
    <xf numFmtId="4" fontId="58" fillId="14" borderId="0" xfId="106" applyNumberFormat="1" applyFont="1" applyFill="1" applyAlignment="1">
      <alignment/>
      <protection/>
    </xf>
    <xf numFmtId="4" fontId="59" fillId="14" borderId="0" xfId="106" applyNumberFormat="1" applyFont="1" applyFill="1">
      <alignment/>
      <protection/>
    </xf>
    <xf numFmtId="174" fontId="54" fillId="14" borderId="31" xfId="106" applyNumberFormat="1" applyFont="1" applyFill="1" applyBorder="1">
      <alignment/>
      <protection/>
    </xf>
    <xf numFmtId="4" fontId="59" fillId="14" borderId="19" xfId="106" applyNumberFormat="1" applyFont="1" applyFill="1" applyBorder="1" applyAlignment="1">
      <alignment/>
      <protection/>
    </xf>
    <xf numFmtId="173" fontId="58" fillId="0" borderId="0" xfId="106" applyNumberFormat="1" applyFont="1" applyFill="1" applyAlignment="1">
      <alignment horizontal="center"/>
      <protection/>
    </xf>
    <xf numFmtId="1" fontId="57" fillId="14" borderId="30" xfId="106" applyNumberFormat="1" applyFont="1" applyFill="1" applyBorder="1" applyAlignment="1">
      <alignment horizontal="center"/>
      <protection/>
    </xf>
    <xf numFmtId="0" fontId="58" fillId="2" borderId="0" xfId="109" applyFont="1" applyFill="1" applyBorder="1">
      <alignment/>
      <protection/>
    </xf>
    <xf numFmtId="0" fontId="59" fillId="2" borderId="0" xfId="109" applyFont="1" applyFill="1" applyBorder="1" applyAlignment="1">
      <alignment horizontal="centerContinuous"/>
      <protection/>
    </xf>
    <xf numFmtId="0" fontId="59" fillId="2" borderId="0" xfId="109" applyFont="1" applyFill="1">
      <alignment/>
      <protection/>
    </xf>
    <xf numFmtId="171" fontId="58" fillId="2" borderId="22" xfId="79" applyFont="1" applyFill="1" applyBorder="1" applyAlignment="1">
      <alignment/>
    </xf>
    <xf numFmtId="171" fontId="58" fillId="2" borderId="24" xfId="79" applyFont="1" applyFill="1" applyBorder="1" applyAlignment="1">
      <alignment/>
    </xf>
    <xf numFmtId="0" fontId="58" fillId="2" borderId="20" xfId="109" applyFont="1" applyFill="1" applyBorder="1" applyAlignment="1">
      <alignment/>
      <protection/>
    </xf>
    <xf numFmtId="0" fontId="59" fillId="2" borderId="21" xfId="109" applyFont="1" applyFill="1" applyBorder="1" applyAlignment="1">
      <alignment horizontal="centerContinuous"/>
      <protection/>
    </xf>
    <xf numFmtId="0" fontId="59" fillId="2" borderId="21" xfId="109" applyFont="1" applyFill="1" applyBorder="1">
      <alignment/>
      <protection/>
    </xf>
    <xf numFmtId="171" fontId="59" fillId="2" borderId="25" xfId="79" applyFont="1" applyFill="1" applyBorder="1" applyAlignment="1">
      <alignment/>
    </xf>
    <xf numFmtId="171" fontId="59" fillId="2" borderId="22" xfId="79" applyFont="1" applyFill="1" applyBorder="1" applyAlignment="1">
      <alignment/>
    </xf>
    <xf numFmtId="0" fontId="58" fillId="2" borderId="20" xfId="103" applyFont="1" applyFill="1" applyBorder="1">
      <alignment/>
      <protection/>
    </xf>
    <xf numFmtId="0" fontId="54" fillId="2" borderId="21" xfId="103" applyFont="1" applyFill="1" applyBorder="1">
      <alignment/>
      <protection/>
    </xf>
    <xf numFmtId="0" fontId="54" fillId="2" borderId="22" xfId="103" applyFont="1" applyFill="1" applyBorder="1">
      <alignment/>
      <protection/>
    </xf>
    <xf numFmtId="171" fontId="53" fillId="0" borderId="0" xfId="79" applyFont="1" applyBorder="1" applyAlignment="1" quotePrefix="1">
      <alignment horizontal="center"/>
    </xf>
    <xf numFmtId="3" fontId="72" fillId="0" borderId="41" xfId="108" applyNumberFormat="1" applyFont="1" applyFill="1" applyBorder="1" applyAlignment="1">
      <alignment horizontal="right" vertical="center"/>
      <protection/>
    </xf>
    <xf numFmtId="0" fontId="70" fillId="0" borderId="41" xfId="108" applyFont="1" applyFill="1" applyBorder="1" applyAlignment="1">
      <alignment horizontal="left" vertical="top"/>
      <protection/>
    </xf>
    <xf numFmtId="4" fontId="53" fillId="0" borderId="27" xfId="109" applyNumberFormat="1" applyFont="1" applyFill="1" applyBorder="1" applyProtection="1">
      <alignment/>
      <protection/>
    </xf>
    <xf numFmtId="0" fontId="72" fillId="59" borderId="41" xfId="108" applyFont="1" applyFill="1" applyBorder="1" applyAlignment="1">
      <alignment horizontal="left" vertical="center"/>
      <protection/>
    </xf>
    <xf numFmtId="0" fontId="43" fillId="59" borderId="41" xfId="108" applyFont="1" applyFill="1" applyBorder="1" applyAlignment="1">
      <alignment horizontal="left" vertical="center" wrapText="1"/>
      <protection/>
    </xf>
    <xf numFmtId="0" fontId="73" fillId="59" borderId="41" xfId="108" applyFont="1" applyFill="1" applyBorder="1" applyAlignment="1">
      <alignment horizontal="center" vertical="center" wrapText="1"/>
      <protection/>
    </xf>
    <xf numFmtId="0" fontId="73" fillId="59" borderId="41" xfId="108" applyFont="1" applyFill="1" applyBorder="1" applyAlignment="1">
      <alignment horizontal="left" vertical="center" wrapText="1"/>
      <protection/>
    </xf>
    <xf numFmtId="0" fontId="70" fillId="59" borderId="41" xfId="108" applyFont="1" applyFill="1" applyBorder="1" applyAlignment="1">
      <alignment horizontal="left" vertical="top"/>
      <protection/>
    </xf>
    <xf numFmtId="14" fontId="28" fillId="59" borderId="41" xfId="108" applyNumberFormat="1" applyFont="1" applyFill="1" applyBorder="1" applyAlignment="1">
      <alignment horizontal="left" vertical="center"/>
      <protection/>
    </xf>
    <xf numFmtId="0" fontId="69" fillId="59" borderId="41" xfId="108" applyFont="1" applyFill="1" applyBorder="1" applyAlignment="1">
      <alignment horizontal="center" vertical="center"/>
      <protection/>
    </xf>
    <xf numFmtId="0" fontId="72" fillId="59" borderId="41" xfId="108" applyFont="1" applyFill="1" applyBorder="1" applyAlignment="1">
      <alignment horizontal="left" vertical="center"/>
      <protection/>
    </xf>
    <xf numFmtId="0" fontId="72" fillId="59" borderId="41" xfId="108" applyFont="1" applyFill="1" applyBorder="1" applyAlignment="1">
      <alignment horizontal="center" vertical="center"/>
      <protection/>
    </xf>
    <xf numFmtId="0" fontId="72" fillId="59" borderId="45" xfId="108" applyFont="1" applyFill="1" applyBorder="1" applyAlignment="1">
      <alignment horizontal="center" vertical="top"/>
      <protection/>
    </xf>
    <xf numFmtId="0" fontId="70" fillId="59" borderId="45" xfId="108" applyFont="1" applyFill="1" applyBorder="1" applyAlignment="1">
      <alignment horizontal="left" vertical="top"/>
      <protection/>
    </xf>
    <xf numFmtId="0" fontId="72" fillId="59" borderId="41" xfId="108" applyFont="1" applyFill="1" applyBorder="1" applyAlignment="1">
      <alignment horizontal="left" vertical="center" wrapText="1"/>
      <protection/>
    </xf>
    <xf numFmtId="0" fontId="72" fillId="59" borderId="43" xfId="108" applyFont="1" applyFill="1" applyBorder="1" applyAlignment="1">
      <alignment horizontal="left" vertical="center" wrapText="1"/>
      <protection/>
    </xf>
    <xf numFmtId="0" fontId="70" fillId="59" borderId="43" xfId="108" applyFont="1" applyFill="1" applyBorder="1" applyAlignment="1">
      <alignment horizontal="left" vertical="top"/>
      <protection/>
    </xf>
    <xf numFmtId="0" fontId="72" fillId="59" borderId="43" xfId="108" applyFont="1" applyFill="1" applyBorder="1" applyAlignment="1">
      <alignment horizontal="left" vertical="center"/>
      <protection/>
    </xf>
    <xf numFmtId="0" fontId="72" fillId="59" borderId="46" xfId="108" applyFont="1" applyFill="1" applyBorder="1" applyAlignment="1">
      <alignment horizontal="left" vertical="center" wrapText="1"/>
      <protection/>
    </xf>
    <xf numFmtId="0" fontId="70" fillId="59" borderId="46" xfId="108" applyFont="1" applyFill="1" applyBorder="1" applyAlignment="1">
      <alignment horizontal="left" vertical="top"/>
      <protection/>
    </xf>
    <xf numFmtId="0" fontId="72" fillId="59" borderId="41" xfId="108" applyFont="1" applyFill="1" applyBorder="1" applyAlignment="1">
      <alignment horizontal="left" vertical="top"/>
      <protection/>
    </xf>
    <xf numFmtId="3" fontId="59" fillId="0" borderId="0" xfId="89" applyNumberFormat="1" applyFont="1" applyFill="1" applyBorder="1">
      <alignment/>
      <protection/>
    </xf>
    <xf numFmtId="0" fontId="58" fillId="58" borderId="0" xfId="89" applyFont="1" applyFill="1" applyBorder="1">
      <alignment/>
      <protection/>
    </xf>
    <xf numFmtId="3" fontId="58" fillId="58" borderId="0" xfId="89" applyNumberFormat="1" applyFont="1" applyFill="1" applyBorder="1">
      <alignment/>
      <protection/>
    </xf>
    <xf numFmtId="0" fontId="59" fillId="58" borderId="20" xfId="89" applyFont="1" applyFill="1" applyBorder="1">
      <alignment/>
      <protection/>
    </xf>
    <xf numFmtId="3" fontId="59" fillId="58" borderId="21" xfId="89" applyNumberFormat="1" applyFont="1" applyFill="1" applyBorder="1">
      <alignment/>
      <protection/>
    </xf>
    <xf numFmtId="0" fontId="59" fillId="58" borderId="21" xfId="89" applyFont="1" applyFill="1" applyBorder="1">
      <alignment/>
      <protection/>
    </xf>
    <xf numFmtId="3" fontId="58" fillId="58" borderId="22" xfId="89" applyNumberFormat="1" applyFont="1" applyFill="1" applyBorder="1">
      <alignment/>
      <protection/>
    </xf>
    <xf numFmtId="4" fontId="58" fillId="58" borderId="22" xfId="79" applyNumberFormat="1" applyFont="1" applyFill="1" applyBorder="1" applyAlignment="1">
      <alignment/>
    </xf>
    <xf numFmtId="4" fontId="58" fillId="58" borderId="24" xfId="79" applyNumberFormat="1" applyFont="1" applyFill="1" applyBorder="1" applyAlignment="1">
      <alignment/>
    </xf>
    <xf numFmtId="4" fontId="59" fillId="58" borderId="25" xfId="79" applyNumberFormat="1" applyFont="1" applyFill="1" applyBorder="1" applyAlignment="1">
      <alignment/>
    </xf>
    <xf numFmtId="4" fontId="59" fillId="58" borderId="22" xfId="79" applyNumberFormat="1" applyFont="1" applyFill="1" applyBorder="1" applyAlignment="1">
      <alignment/>
    </xf>
  </cellXfs>
  <cellStyles count="13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uthevingsfarge 1" xfId="27"/>
    <cellStyle name="40 % - uthevingsfarge 2" xfId="28"/>
    <cellStyle name="40 % - uthevingsfarge 3" xfId="29"/>
    <cellStyle name="40 % - uthevingsfarge 4" xfId="30"/>
    <cellStyle name="40 % - uthevingsfarge 5" xfId="31"/>
    <cellStyle name="40 % -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uthevingsfarge 1" xfId="39"/>
    <cellStyle name="60 % - uthevingsfarge 2" xfId="40"/>
    <cellStyle name="60 % - uthevingsfarge 3" xfId="41"/>
    <cellStyle name="60 % - uthevingsfarge 4" xfId="42"/>
    <cellStyle name="60 % - uthevingsfarge 5" xfId="43"/>
    <cellStyle name="60 % -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ato" xfId="62"/>
    <cellStyle name="Dårlig" xfId="63"/>
    <cellStyle name="Explanatory Text" xfId="64"/>
    <cellStyle name="Forklarende tekst" xfId="65"/>
    <cellStyle name="God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kobling 2" xfId="73"/>
    <cellStyle name="Hyperkobling 2 2" xfId="74"/>
    <cellStyle name="Hyperkobling 2 2 2" xfId="75"/>
    <cellStyle name="Inndata" xfId="76"/>
    <cellStyle name="Input" xfId="77"/>
    <cellStyle name="Koblet celle" xfId="78"/>
    <cellStyle name="Comma" xfId="79"/>
    <cellStyle name="Komma 2" xfId="80"/>
    <cellStyle name="Konto" xfId="81"/>
    <cellStyle name="Kontrollcelle" xfId="82"/>
    <cellStyle name="Linked Cell" xfId="83"/>
    <cellStyle name="Merknad" xfId="84"/>
    <cellStyle name="Navn" xfId="85"/>
    <cellStyle name="Navn 2" xfId="86"/>
    <cellStyle name="Neutral" xfId="87"/>
    <cellStyle name="Normal 2" xfId="88"/>
    <cellStyle name="Normal 2 2" xfId="89"/>
    <cellStyle name="Normal 2 3" xfId="90"/>
    <cellStyle name="Normal 2 3 2" xfId="91"/>
    <cellStyle name="Normal 3" xfId="92"/>
    <cellStyle name="Normal 3 2" xfId="93"/>
    <cellStyle name="Normal 4" xfId="94"/>
    <cellStyle name="Normal 4 2" xfId="95"/>
    <cellStyle name="Normal 5" xfId="96"/>
    <cellStyle name="Normal 6" xfId="97"/>
    <cellStyle name="Normal 7" xfId="98"/>
    <cellStyle name="Normal 8" xfId="99"/>
    <cellStyle name="Normal_Ark1" xfId="100"/>
    <cellStyle name="Normal_Avskrivninger IT 2005 med rentefordeling Revisor" xfId="101"/>
    <cellStyle name="Normal_Avstemming 2960 2004" xfId="102"/>
    <cellStyle name="Normal_balanse 2004" xfId="103"/>
    <cellStyle name="Normal_IDRETT-125329-v11-NIF_2007_bankavstemming" xfId="104"/>
    <cellStyle name="Normal_IDRETT-125329-v5-NIF_2007_bankavstemming" xfId="105"/>
    <cellStyle name="Normal_IDRETT-212232-v10-NIF_2008_bankavstemming" xfId="106"/>
    <cellStyle name="Normal_IDRETT-212232-v4-NIF_2008_bankavstemming" xfId="107"/>
    <cellStyle name="Normal_IDRETT-281673-v1-NIF-avstemming_skattetrekk-2600_2009" xfId="108"/>
    <cellStyle name="Normal_Side1" xfId="109"/>
    <cellStyle name="Note" xfId="110"/>
    <cellStyle name="Nøytral" xfId="111"/>
    <cellStyle name="Output" xfId="112"/>
    <cellStyle name="Overskrift" xfId="113"/>
    <cellStyle name="Overskrift 1" xfId="114"/>
    <cellStyle name="Overskrift 2" xfId="115"/>
    <cellStyle name="Overskrift 3" xfId="116"/>
    <cellStyle name="Overskrift 4" xfId="117"/>
    <cellStyle name="Percent" xfId="118"/>
    <cellStyle name="Prosent 2" xfId="119"/>
    <cellStyle name="Rapport" xfId="120"/>
    <cellStyle name="Rapport 2" xfId="121"/>
    <cellStyle name="Sum" xfId="122"/>
    <cellStyle name="Tall" xfId="123"/>
    <cellStyle name="Title" xfId="124"/>
    <cellStyle name="Tittel" xfId="125"/>
    <cellStyle name="Total" xfId="126"/>
    <cellStyle name="Totalt" xfId="127"/>
    <cellStyle name="Comma [0]" xfId="128"/>
    <cellStyle name="Tusenskille 2" xfId="129"/>
    <cellStyle name="Tusenskille 2 2" xfId="130"/>
    <cellStyle name="Tusenskille 2 3" xfId="131"/>
    <cellStyle name="Tusenskille 3" xfId="132"/>
    <cellStyle name="Utdata" xfId="133"/>
    <cellStyle name="Uthevingsfarge1" xfId="134"/>
    <cellStyle name="Uthevingsfarge2" xfId="135"/>
    <cellStyle name="Uthevingsfarge3" xfId="136"/>
    <cellStyle name="Uthevingsfarge4" xfId="137"/>
    <cellStyle name="Uthevingsfarge5" xfId="138"/>
    <cellStyle name="Uthevingsfarge6" xfId="139"/>
    <cellStyle name="Currency" xfId="140"/>
    <cellStyle name="Currency [0]" xfId="141"/>
    <cellStyle name="Varseltekst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A28:I50" comment="" totalsRowShown="0">
  <tableColumns count="9">
    <tableColumn id="1" name="Kundenr."/>
    <tableColumn id="2" name="Kundenavn"/>
    <tableColumn id="3" name="Ikke forfalt"/>
    <tableColumn id="4" name="10 959,00"/>
    <tableColumn id="5" name="31 - 60"/>
    <tableColumn id="6" name="61 - 90"/>
    <tableColumn id="7" name="Over 90"/>
    <tableColumn id="8" name="Ant. dager"/>
    <tableColumn id="9" name="Åpne poster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26:I34" comment="" totalsRowShown="0">
  <tableColumns count="9">
    <tableColumn id="1" name="Lev.nr."/>
    <tableColumn id="2" name="Leverandørnavn"/>
    <tableColumn id="3" name="Ikke forfalt"/>
    <tableColumn id="4" name="0-30"/>
    <tableColumn id="5" name="31 - 60"/>
    <tableColumn id="6" name="61 - 90"/>
    <tableColumn id="7" name="Over 90"/>
    <tableColumn id="8" name="Ant. dager"/>
    <tableColumn id="9" name="Åpne poster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ell3" displayName="Tabell3" ref="B3:I20" comment="" totalsRowShown="0">
  <tableColumns count="8">
    <tableColumn id="1" name="Norges Basketballforbund"/>
    <tableColumn id="2" name="Termin 1"/>
    <tableColumn id="3" name="Termin 2"/>
    <tableColumn id="4" name="Termin 3"/>
    <tableColumn id="5" name="Termin 4"/>
    <tableColumn id="6" name="Termin 5"/>
    <tableColumn id="7" name="Termin 6"/>
    <tableColumn id="8" name="Total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showGridLines="0" tabSelected="1" zoomScalePageLayoutView="0" workbookViewId="0" topLeftCell="A1">
      <pane ySplit="4" topLeftCell="A5" activePane="bottomLeft" state="frozen"/>
      <selection pane="topLeft" activeCell="B62" sqref="B62"/>
      <selection pane="bottomLeft" activeCell="K28" sqref="K28"/>
    </sheetView>
  </sheetViews>
  <sheetFormatPr defaultColWidth="11.421875" defaultRowHeight="12.75"/>
  <cols>
    <col min="1" max="1" width="16.28125" style="303" customWidth="1"/>
    <col min="2" max="2" width="40.8515625" style="295" customWidth="1"/>
    <col min="3" max="3" width="20.00390625" style="304" customWidth="1"/>
    <col min="4" max="4" width="13.8515625" style="303" customWidth="1"/>
    <col min="5" max="5" width="16.57421875" style="297" customWidth="1"/>
    <col min="6" max="6" width="19.421875" style="295" hidden="1" customWidth="1"/>
    <col min="7" max="7" width="19.421875" style="295" customWidth="1"/>
    <col min="8" max="8" width="14.28125" style="301" bestFit="1" customWidth="1"/>
    <col min="9" max="12" width="11.421875" style="295" customWidth="1"/>
    <col min="13" max="13" width="12.28125" style="296" bestFit="1" customWidth="1"/>
    <col min="14" max="16384" width="11.421875" style="295" customWidth="1"/>
  </cols>
  <sheetData>
    <row r="1" spans="1:8" ht="34.5" customHeight="1" thickBot="1">
      <c r="A1" s="342" t="s">
        <v>74</v>
      </c>
      <c r="B1" s="343" t="s">
        <v>145</v>
      </c>
      <c r="C1" s="343"/>
      <c r="D1" s="343"/>
      <c r="E1" s="293" t="s">
        <v>97</v>
      </c>
      <c r="F1" s="294"/>
      <c r="G1" s="293">
        <v>971434724</v>
      </c>
      <c r="H1" s="344"/>
    </row>
    <row r="2" spans="1:4" ht="15.75">
      <c r="A2" s="297" t="s">
        <v>74</v>
      </c>
      <c r="B2" s="298">
        <v>42735</v>
      </c>
      <c r="C2" s="299" t="s">
        <v>73</v>
      </c>
      <c r="D2" s="300" t="s">
        <v>74</v>
      </c>
    </row>
    <row r="4" spans="1:8" ht="15.75">
      <c r="A4" s="348" t="s">
        <v>54</v>
      </c>
      <c r="B4" s="349" t="s">
        <v>55</v>
      </c>
      <c r="C4" s="350" t="s">
        <v>31</v>
      </c>
      <c r="D4" s="348" t="s">
        <v>56</v>
      </c>
      <c r="E4" s="348" t="s">
        <v>59</v>
      </c>
      <c r="F4" s="351" t="s">
        <v>77</v>
      </c>
      <c r="G4" s="348" t="s">
        <v>77</v>
      </c>
      <c r="H4" s="352" t="s">
        <v>102</v>
      </c>
    </row>
    <row r="5" spans="1:8" ht="15.75">
      <c r="A5" s="305">
        <v>1420</v>
      </c>
      <c r="B5" s="306" t="s">
        <v>136</v>
      </c>
      <c r="C5" s="307">
        <v>123461</v>
      </c>
      <c r="D5" s="302"/>
      <c r="E5" s="345" t="s">
        <v>79</v>
      </c>
      <c r="F5" s="307" t="str">
        <f>'1420'!F19</f>
        <v>OK</v>
      </c>
      <c r="G5" s="307"/>
      <c r="H5" s="308"/>
    </row>
    <row r="6" spans="1:8" ht="15.75">
      <c r="A6" s="309">
        <v>1500</v>
      </c>
      <c r="B6" s="306" t="s">
        <v>99</v>
      </c>
      <c r="C6" s="296">
        <v>509601.17</v>
      </c>
      <c r="D6" s="302"/>
      <c r="E6" s="345" t="s">
        <v>60</v>
      </c>
      <c r="F6" s="307" t="e">
        <f>'1500'!#REF!</f>
        <v>#REF!</v>
      </c>
      <c r="G6" s="307"/>
      <c r="H6" s="310"/>
    </row>
    <row r="7" spans="1:8" ht="15.75">
      <c r="A7" s="305">
        <v>1571</v>
      </c>
      <c r="B7" s="311" t="s">
        <v>103</v>
      </c>
      <c r="C7" s="312">
        <v>-30000</v>
      </c>
      <c r="D7" s="302"/>
      <c r="E7" s="345" t="s">
        <v>106</v>
      </c>
      <c r="F7" s="307" t="str">
        <f>'1571'!F18</f>
        <v>OK</v>
      </c>
      <c r="G7" s="307"/>
      <c r="H7" s="310"/>
    </row>
    <row r="8" spans="1:8" ht="15.75">
      <c r="A8" s="309">
        <v>1700</v>
      </c>
      <c r="B8" s="306" t="s">
        <v>2</v>
      </c>
      <c r="C8" s="307">
        <v>523043</v>
      </c>
      <c r="D8" s="302"/>
      <c r="E8" s="345" t="s">
        <v>60</v>
      </c>
      <c r="F8" s="307" t="str">
        <f>'1700'!F23</f>
        <v>OK</v>
      </c>
      <c r="G8" s="307"/>
      <c r="H8" s="310"/>
    </row>
    <row r="9" spans="1:8" ht="15.75">
      <c r="A9" s="305">
        <v>1750</v>
      </c>
      <c r="B9" s="311" t="s">
        <v>141</v>
      </c>
      <c r="C9" s="296">
        <v>174175</v>
      </c>
      <c r="D9" s="302"/>
      <c r="E9" s="345" t="s">
        <v>106</v>
      </c>
      <c r="F9" s="307" t="str">
        <f>'1750'!F23</f>
        <v>OK</v>
      </c>
      <c r="G9" s="307"/>
      <c r="H9" s="310"/>
    </row>
    <row r="10" spans="1:8" ht="15.75">
      <c r="A10" s="309">
        <v>1820</v>
      </c>
      <c r="B10" s="306" t="s">
        <v>100</v>
      </c>
      <c r="C10" s="307">
        <v>10000</v>
      </c>
      <c r="D10" s="302"/>
      <c r="E10" s="345" t="s">
        <v>79</v>
      </c>
      <c r="F10" s="307" t="str">
        <f>'1820'!F18</f>
        <v>OK</v>
      </c>
      <c r="G10" s="307"/>
      <c r="H10" s="310"/>
    </row>
    <row r="11" spans="1:8" ht="15.75">
      <c r="A11" s="309">
        <v>1920</v>
      </c>
      <c r="B11" s="306" t="s">
        <v>146</v>
      </c>
      <c r="C11" s="307">
        <v>92157.25</v>
      </c>
      <c r="D11" s="302"/>
      <c r="E11" s="345" t="s">
        <v>60</v>
      </c>
      <c r="F11" s="307" t="str">
        <f>'1920'!F40</f>
        <v>Øresdifferanse</v>
      </c>
      <c r="G11" s="307"/>
      <c r="H11" s="308"/>
    </row>
    <row r="12" spans="1:8" ht="15.75">
      <c r="A12" s="305">
        <v>1922</v>
      </c>
      <c r="B12" s="306" t="s">
        <v>147</v>
      </c>
      <c r="C12" s="307">
        <v>38750.11</v>
      </c>
      <c r="D12" s="302"/>
      <c r="E12" s="345" t="s">
        <v>60</v>
      </c>
      <c r="F12" s="307"/>
      <c r="G12" s="307"/>
      <c r="H12" s="308"/>
    </row>
    <row r="13" spans="1:8" ht="15.75">
      <c r="A13" s="309">
        <v>1950</v>
      </c>
      <c r="B13" s="306" t="s">
        <v>105</v>
      </c>
      <c r="C13" s="307">
        <v>6112.11</v>
      </c>
      <c r="D13" s="302"/>
      <c r="E13" s="345" t="s">
        <v>60</v>
      </c>
      <c r="F13" s="307" t="e">
        <f>#REF!</f>
        <v>#REF!</v>
      </c>
      <c r="G13" s="307"/>
      <c r="H13" s="308"/>
    </row>
    <row r="14" spans="1:8" ht="15.75">
      <c r="A14" s="314"/>
      <c r="B14" s="315" t="s">
        <v>148</v>
      </c>
      <c r="C14" s="316">
        <f>SUM(C5:C13)</f>
        <v>1447299.6400000001</v>
      </c>
      <c r="D14" s="317"/>
      <c r="E14" s="346"/>
      <c r="F14" s="319"/>
      <c r="G14" s="319"/>
      <c r="H14" s="320"/>
    </row>
    <row r="15" spans="1:7" ht="15.75">
      <c r="A15" s="313"/>
      <c r="B15" s="321"/>
      <c r="E15" s="303"/>
      <c r="F15" s="296"/>
      <c r="G15" s="296"/>
    </row>
    <row r="16" spans="1:8" ht="15.75">
      <c r="A16" s="348" t="s">
        <v>54</v>
      </c>
      <c r="B16" s="349" t="s">
        <v>55</v>
      </c>
      <c r="C16" s="350" t="s">
        <v>31</v>
      </c>
      <c r="D16" s="348" t="s">
        <v>56</v>
      </c>
      <c r="E16" s="348" t="s">
        <v>59</v>
      </c>
      <c r="F16" s="351" t="s">
        <v>77</v>
      </c>
      <c r="G16" s="348" t="s">
        <v>77</v>
      </c>
      <c r="H16" s="352" t="s">
        <v>102</v>
      </c>
    </row>
    <row r="17" spans="1:8" ht="15.75">
      <c r="A17" s="309">
        <v>2050</v>
      </c>
      <c r="B17" s="322" t="s">
        <v>32</v>
      </c>
      <c r="C17" s="307">
        <v>-542606.78</v>
      </c>
      <c r="D17" s="302"/>
      <c r="E17" s="345" t="s">
        <v>79</v>
      </c>
      <c r="F17" s="307" t="str">
        <f>'2050'!F19</f>
        <v>OK</v>
      </c>
      <c r="G17" s="307"/>
      <c r="H17" s="308"/>
    </row>
    <row r="18" spans="1:8" ht="15.75">
      <c r="A18" s="309">
        <v>2400</v>
      </c>
      <c r="B18" s="323" t="s">
        <v>57</v>
      </c>
      <c r="C18" s="307">
        <v>-8134.69</v>
      </c>
      <c r="D18" s="302"/>
      <c r="E18" s="347" t="s">
        <v>60</v>
      </c>
      <c r="F18" s="307" t="str">
        <f>'2400'!F17</f>
        <v>OK</v>
      </c>
      <c r="G18" s="307"/>
      <c r="H18" s="310"/>
    </row>
    <row r="19" spans="1:8" ht="15.75">
      <c r="A19" s="309">
        <v>2600</v>
      </c>
      <c r="B19" s="323" t="s">
        <v>33</v>
      </c>
      <c r="C19" s="307">
        <v>-6112.11</v>
      </c>
      <c r="D19" s="302"/>
      <c r="E19" s="347" t="s">
        <v>60</v>
      </c>
      <c r="F19" s="307" t="e">
        <f>#REF!</f>
        <v>#REF!</v>
      </c>
      <c r="G19" s="307"/>
      <c r="H19" s="310"/>
    </row>
    <row r="20" spans="1:8" ht="15.75">
      <c r="A20" s="305">
        <v>2701</v>
      </c>
      <c r="B20" s="322" t="s">
        <v>34</v>
      </c>
      <c r="C20" s="307">
        <v>0</v>
      </c>
      <c r="D20" s="302"/>
      <c r="E20" s="347" t="s">
        <v>60</v>
      </c>
      <c r="F20" s="307" t="e">
        <f>#REF!</f>
        <v>#REF!</v>
      </c>
      <c r="G20" s="357"/>
      <c r="H20" s="310"/>
    </row>
    <row r="21" spans="1:8" ht="15.75">
      <c r="A21" s="305">
        <v>2711</v>
      </c>
      <c r="B21" s="322" t="s">
        <v>138</v>
      </c>
      <c r="C21" s="312">
        <v>0</v>
      </c>
      <c r="D21" s="302"/>
      <c r="E21" s="347" t="s">
        <v>60</v>
      </c>
      <c r="F21" s="307" t="e">
        <f>#REF!</f>
        <v>#REF!</v>
      </c>
      <c r="G21" s="357"/>
      <c r="H21" s="310"/>
    </row>
    <row r="22" spans="1:8" ht="15.75">
      <c r="A22" s="309">
        <v>2713</v>
      </c>
      <c r="B22" s="322" t="s">
        <v>139</v>
      </c>
      <c r="C22" s="312">
        <v>0</v>
      </c>
      <c r="D22" s="302"/>
      <c r="E22" s="347" t="s">
        <v>60</v>
      </c>
      <c r="F22" s="307" t="e">
        <f>#REF!</f>
        <v>#REF!</v>
      </c>
      <c r="G22" s="357"/>
      <c r="H22" s="310"/>
    </row>
    <row r="23" spans="1:8" ht="15.75">
      <c r="A23" s="309">
        <v>2714</v>
      </c>
      <c r="B23" s="322" t="s">
        <v>140</v>
      </c>
      <c r="C23" s="312">
        <v>0</v>
      </c>
      <c r="D23" s="302"/>
      <c r="E23" s="347" t="s">
        <v>60</v>
      </c>
      <c r="F23" s="307" t="e">
        <f>#REF!</f>
        <v>#REF!</v>
      </c>
      <c r="G23" s="357"/>
      <c r="H23" s="310"/>
    </row>
    <row r="24" spans="1:8" ht="15.75">
      <c r="A24" s="309">
        <v>2740</v>
      </c>
      <c r="B24" s="322" t="s">
        <v>35</v>
      </c>
      <c r="C24" s="312">
        <v>233</v>
      </c>
      <c r="D24" s="302"/>
      <c r="E24" s="347" t="s">
        <v>60</v>
      </c>
      <c r="F24" s="307" t="e">
        <f>#REF!</f>
        <v>#REF!</v>
      </c>
      <c r="G24" s="307"/>
      <c r="H24" s="308"/>
    </row>
    <row r="25" spans="1:8" ht="15.75">
      <c r="A25" s="309">
        <v>2770</v>
      </c>
      <c r="B25" s="322" t="s">
        <v>58</v>
      </c>
      <c r="C25" s="307">
        <v>-681</v>
      </c>
      <c r="D25" s="302"/>
      <c r="E25" s="347" t="s">
        <v>60</v>
      </c>
      <c r="F25" s="307" t="e">
        <f>#REF!</f>
        <v>#REF!</v>
      </c>
      <c r="G25" s="307"/>
      <c r="H25" s="308"/>
    </row>
    <row r="26" spans="1:8" ht="15.75">
      <c r="A26" s="309">
        <v>2940</v>
      </c>
      <c r="B26" s="322" t="s">
        <v>36</v>
      </c>
      <c r="C26" s="307">
        <v>-8483.74</v>
      </c>
      <c r="D26" s="302"/>
      <c r="E26" s="347" t="s">
        <v>60</v>
      </c>
      <c r="F26" s="307" t="str">
        <f>'2940'!F17</f>
        <v>OK</v>
      </c>
      <c r="G26" s="307"/>
      <c r="H26" s="310"/>
    </row>
    <row r="27" spans="1:8" ht="15.75">
      <c r="A27" s="309">
        <v>2941</v>
      </c>
      <c r="B27" s="322" t="s">
        <v>37</v>
      </c>
      <c r="C27" s="307">
        <v>-1187.72</v>
      </c>
      <c r="D27" s="302"/>
      <c r="E27" s="347" t="s">
        <v>60</v>
      </c>
      <c r="F27" s="307" t="str">
        <f>'2941'!F18</f>
        <v>Ikke korrekt avstemt</v>
      </c>
      <c r="G27" s="307"/>
      <c r="H27" s="310"/>
    </row>
    <row r="28" spans="1:8" ht="15.75">
      <c r="A28" s="309">
        <v>2960</v>
      </c>
      <c r="B28" s="322" t="s">
        <v>3</v>
      </c>
      <c r="C28" s="307">
        <v>-128100</v>
      </c>
      <c r="D28" s="302"/>
      <c r="E28" s="345" t="s">
        <v>106</v>
      </c>
      <c r="F28" s="307">
        <f>'2960'!F64</f>
        <v>0</v>
      </c>
      <c r="G28" s="307"/>
      <c r="H28" s="308"/>
    </row>
    <row r="29" spans="1:8" ht="15.75">
      <c r="A29" s="305">
        <v>2964</v>
      </c>
      <c r="B29" s="324" t="s">
        <v>135</v>
      </c>
      <c r="C29" s="307">
        <v>0</v>
      </c>
      <c r="D29" s="302"/>
      <c r="E29" s="345" t="s">
        <v>106</v>
      </c>
      <c r="F29" s="307" t="str">
        <f>'2964'!F18</f>
        <v>OK</v>
      </c>
      <c r="G29" s="307"/>
      <c r="H29" s="310"/>
    </row>
    <row r="30" spans="1:8" ht="15.75">
      <c r="A30" s="309">
        <v>2970</v>
      </c>
      <c r="B30" s="322" t="s">
        <v>4</v>
      </c>
      <c r="C30" s="307">
        <v>-685245.55</v>
      </c>
      <c r="D30" s="302"/>
      <c r="E30" s="345" t="s">
        <v>106</v>
      </c>
      <c r="F30" s="307" t="str">
        <f>'2970'!F32</f>
        <v>Øredifferanse</v>
      </c>
      <c r="G30" s="307"/>
      <c r="H30" s="310"/>
    </row>
    <row r="31" spans="1:7" ht="15.75">
      <c r="A31" s="313"/>
      <c r="B31" s="325"/>
      <c r="C31" s="297"/>
      <c r="D31" s="296"/>
      <c r="E31" s="296"/>
      <c r="F31" s="296"/>
      <c r="G31" s="296"/>
    </row>
    <row r="32" spans="1:8" ht="15.75">
      <c r="A32" s="326"/>
      <c r="B32" s="315" t="s">
        <v>149</v>
      </c>
      <c r="C32" s="316">
        <f>SUM(C17:C31)</f>
        <v>-1380318.5899999999</v>
      </c>
      <c r="D32" s="327"/>
      <c r="E32" s="318"/>
      <c r="F32" s="319"/>
      <c r="G32" s="319"/>
      <c r="H32" s="320"/>
    </row>
    <row r="33" spans="1:7" ht="16.5" thickBot="1">
      <c r="A33" s="328"/>
      <c r="B33" s="329"/>
      <c r="C33" s="330"/>
      <c r="D33" s="331"/>
      <c r="F33" s="296"/>
      <c r="G33" s="296"/>
    </row>
    <row r="34" spans="1:8" ht="16.5" thickBot="1">
      <c r="A34" s="332"/>
      <c r="B34" s="333" t="s">
        <v>151</v>
      </c>
      <c r="C34" s="334">
        <f>C32+C14</f>
        <v>66981.05000000028</v>
      </c>
      <c r="D34" s="353"/>
      <c r="E34" s="354"/>
      <c r="F34" s="355"/>
      <c r="G34" s="355"/>
      <c r="H34" s="356"/>
    </row>
    <row r="35" spans="3:7" ht="15.75">
      <c r="C35" s="335"/>
      <c r="F35" s="296"/>
      <c r="G35" s="296"/>
    </row>
    <row r="36" spans="2:7" ht="15.75">
      <c r="B36" s="295" t="s">
        <v>150</v>
      </c>
      <c r="C36" s="296">
        <v>-66981.05</v>
      </c>
      <c r="D36" s="336"/>
      <c r="E36" s="336"/>
      <c r="F36" s="296"/>
      <c r="G36" s="296"/>
    </row>
    <row r="37" spans="3:7" ht="15.75">
      <c r="C37" s="337"/>
      <c r="D37" s="297"/>
      <c r="F37" s="296"/>
      <c r="G37" s="296"/>
    </row>
    <row r="38" spans="2:7" ht="15.75">
      <c r="B38" s="295" t="s">
        <v>85</v>
      </c>
      <c r="C38" s="337">
        <f>C34+C36</f>
        <v>2.764863893389702E-10</v>
      </c>
      <c r="D38" s="295"/>
      <c r="E38" s="338"/>
      <c r="F38" s="296"/>
      <c r="G38" s="296"/>
    </row>
    <row r="39" spans="6:7" ht="15.75">
      <c r="F39" s="296"/>
      <c r="G39" s="296"/>
    </row>
    <row r="40" spans="1:8" ht="12" customHeight="1">
      <c r="A40" s="325"/>
      <c r="B40" s="339"/>
      <c r="C40" s="339"/>
      <c r="D40" s="301"/>
      <c r="E40" s="295"/>
      <c r="H40" s="295"/>
    </row>
    <row r="41" spans="1:8" ht="15.75">
      <c r="A41" s="325"/>
      <c r="B41" s="339"/>
      <c r="C41" s="339"/>
      <c r="D41" s="301"/>
      <c r="E41" s="295"/>
      <c r="H41" s="295"/>
    </row>
    <row r="42" spans="1:8" ht="15.75">
      <c r="A42" s="325"/>
      <c r="B42" s="339"/>
      <c r="C42" s="339"/>
      <c r="D42" s="301"/>
      <c r="E42" s="295"/>
      <c r="H42" s="295"/>
    </row>
    <row r="43" spans="1:8" ht="15.75">
      <c r="A43" s="325"/>
      <c r="C43" s="295"/>
      <c r="D43" s="301"/>
      <c r="E43" s="295"/>
      <c r="H43" s="295"/>
    </row>
    <row r="44" spans="1:8" ht="15.75">
      <c r="A44" s="340"/>
      <c r="C44" s="295"/>
      <c r="D44" s="301"/>
      <c r="E44" s="295"/>
      <c r="H44" s="295"/>
    </row>
    <row r="45" spans="1:8" ht="15.75">
      <c r="A45" s="340"/>
      <c r="C45" s="295"/>
      <c r="D45" s="301"/>
      <c r="E45" s="295"/>
      <c r="H45" s="295"/>
    </row>
    <row r="46" spans="1:8" ht="15.75">
      <c r="A46" s="340"/>
      <c r="C46" s="295"/>
      <c r="D46" s="301"/>
      <c r="E46" s="295"/>
      <c r="H46" s="295"/>
    </row>
    <row r="47" spans="1:8" ht="15.75">
      <c r="A47" s="340"/>
      <c r="C47" s="295"/>
      <c r="D47" s="301"/>
      <c r="E47" s="295"/>
      <c r="H47" s="295"/>
    </row>
    <row r="48" spans="1:8" ht="15.75">
      <c r="A48" s="340"/>
      <c r="C48" s="295"/>
      <c r="D48" s="301"/>
      <c r="E48" s="295"/>
      <c r="H48" s="295"/>
    </row>
    <row r="49" spans="1:8" ht="15.75">
      <c r="A49" s="340"/>
      <c r="C49" s="295"/>
      <c r="D49" s="301"/>
      <c r="E49" s="295"/>
      <c r="H49" s="295"/>
    </row>
    <row r="50" spans="1:8" ht="15.75">
      <c r="A50" s="340"/>
      <c r="C50" s="295"/>
      <c r="D50" s="301"/>
      <c r="E50" s="295"/>
      <c r="H50" s="295"/>
    </row>
    <row r="51" spans="1:8" ht="15.75">
      <c r="A51" s="340"/>
      <c r="C51" s="295"/>
      <c r="D51" s="301"/>
      <c r="E51" s="295"/>
      <c r="H51" s="295"/>
    </row>
    <row r="52" spans="1:8" ht="15.75">
      <c r="A52" s="340"/>
      <c r="C52" s="295"/>
      <c r="D52" s="301"/>
      <c r="E52" s="295"/>
      <c r="H52" s="295"/>
    </row>
    <row r="53" spans="1:8" ht="15.75">
      <c r="A53" s="340"/>
      <c r="C53" s="295"/>
      <c r="D53" s="301"/>
      <c r="E53" s="295"/>
      <c r="H53" s="295"/>
    </row>
    <row r="54" spans="1:8" ht="15.75">
      <c r="A54" s="340"/>
      <c r="C54" s="295"/>
      <c r="D54" s="301"/>
      <c r="E54" s="295"/>
      <c r="H54" s="295"/>
    </row>
    <row r="55" spans="3:5" ht="15.75">
      <c r="C55" s="325"/>
      <c r="D55" s="341"/>
      <c r="E55" s="340"/>
    </row>
    <row r="56" spans="3:5" ht="15.75">
      <c r="C56" s="325"/>
      <c r="D56" s="341"/>
      <c r="E56" s="340"/>
    </row>
    <row r="57" spans="3:5" ht="15.75">
      <c r="C57" s="325"/>
      <c r="D57" s="341"/>
      <c r="E57" s="340"/>
    </row>
    <row r="58" spans="3:5" ht="15.75">
      <c r="C58" s="325"/>
      <c r="D58" s="341"/>
      <c r="E58" s="340"/>
    </row>
    <row r="59" spans="3:5" ht="15.75">
      <c r="C59" s="325"/>
      <c r="D59" s="341"/>
      <c r="E59" s="340"/>
    </row>
    <row r="60" spans="3:5" ht="15.75">
      <c r="C60" s="325"/>
      <c r="D60" s="341"/>
      <c r="E60" s="340"/>
    </row>
    <row r="61" spans="3:5" ht="15.75">
      <c r="C61" s="325"/>
      <c r="D61" s="341"/>
      <c r="E61" s="340"/>
    </row>
    <row r="62" spans="3:5" ht="15.75">
      <c r="C62" s="325"/>
      <c r="D62" s="341"/>
      <c r="E62" s="340"/>
    </row>
    <row r="63" spans="3:5" ht="15.75">
      <c r="C63" s="325"/>
      <c r="D63" s="341"/>
      <c r="E63" s="340"/>
    </row>
    <row r="64" spans="3:5" ht="15.75">
      <c r="C64" s="325"/>
      <c r="D64" s="341"/>
      <c r="E64" s="340"/>
    </row>
    <row r="65" spans="3:5" ht="15.75">
      <c r="C65" s="325"/>
      <c r="D65" s="341"/>
      <c r="E65" s="340"/>
    </row>
    <row r="66" spans="3:5" ht="15.75">
      <c r="C66" s="325"/>
      <c r="D66" s="341"/>
      <c r="E66" s="340"/>
    </row>
    <row r="67" spans="3:5" ht="15.75">
      <c r="C67" s="325"/>
      <c r="D67" s="341"/>
      <c r="E67" s="340"/>
    </row>
    <row r="68" spans="3:5" ht="15.75">
      <c r="C68" s="325"/>
      <c r="D68" s="341"/>
      <c r="E68" s="340"/>
    </row>
    <row r="69" spans="3:5" ht="15.75">
      <c r="C69" s="325"/>
      <c r="D69" s="341"/>
      <c r="E69" s="340"/>
    </row>
    <row r="70" spans="3:5" ht="15.75">
      <c r="C70" s="325"/>
      <c r="D70" s="341"/>
      <c r="E70" s="340"/>
    </row>
    <row r="71" spans="3:5" ht="15.75">
      <c r="C71" s="325"/>
      <c r="D71" s="341"/>
      <c r="E71" s="340"/>
    </row>
    <row r="72" spans="3:5" ht="15.75">
      <c r="C72" s="325"/>
      <c r="D72" s="341"/>
      <c r="E72" s="340"/>
    </row>
    <row r="73" spans="3:5" ht="15.75">
      <c r="C73" s="325"/>
      <c r="D73" s="341"/>
      <c r="E73" s="340"/>
    </row>
    <row r="74" spans="3:5" ht="15.75">
      <c r="C74" s="325"/>
      <c r="D74" s="341"/>
      <c r="E74" s="340"/>
    </row>
    <row r="75" spans="3:5" ht="15.75">
      <c r="C75" s="325"/>
      <c r="D75" s="341"/>
      <c r="E75" s="340"/>
    </row>
    <row r="76" spans="3:5" ht="15.75">
      <c r="C76" s="325"/>
      <c r="D76" s="341"/>
      <c r="E76" s="340"/>
    </row>
    <row r="77" spans="3:5" ht="15.75">
      <c r="C77" s="325"/>
      <c r="D77" s="341"/>
      <c r="E77" s="340"/>
    </row>
    <row r="78" spans="3:5" ht="15.75">
      <c r="C78" s="325"/>
      <c r="D78" s="341"/>
      <c r="E78" s="340"/>
    </row>
    <row r="79" spans="3:5" ht="15.75">
      <c r="C79" s="325"/>
      <c r="D79" s="341"/>
      <c r="E79" s="340"/>
    </row>
    <row r="80" spans="3:5" ht="15.75">
      <c r="C80" s="325"/>
      <c r="D80" s="341"/>
      <c r="E80" s="340"/>
    </row>
    <row r="81" spans="3:5" ht="15.75">
      <c r="C81" s="325"/>
      <c r="D81" s="341"/>
      <c r="E81" s="340"/>
    </row>
    <row r="82" spans="3:5" ht="15.75">
      <c r="C82" s="325"/>
      <c r="D82" s="341"/>
      <c r="E82" s="340"/>
    </row>
    <row r="83" spans="3:5" ht="15.75">
      <c r="C83" s="325"/>
      <c r="D83" s="341"/>
      <c r="E83" s="340"/>
    </row>
    <row r="84" spans="3:5" ht="15.75">
      <c r="C84" s="325"/>
      <c r="D84" s="341"/>
      <c r="E84" s="340"/>
    </row>
    <row r="85" spans="3:5" ht="15.75">
      <c r="C85" s="325"/>
      <c r="D85" s="341"/>
      <c r="E85" s="340"/>
    </row>
    <row r="86" spans="3:5" ht="15.75">
      <c r="C86" s="325"/>
      <c r="D86" s="341"/>
      <c r="E86" s="340"/>
    </row>
    <row r="87" spans="3:5" ht="15.75">
      <c r="C87" s="325"/>
      <c r="D87" s="341"/>
      <c r="E87" s="340"/>
    </row>
    <row r="88" spans="3:5" ht="15.75">
      <c r="C88" s="325"/>
      <c r="D88" s="341"/>
      <c r="E88" s="340"/>
    </row>
    <row r="89" spans="3:5" ht="15.75">
      <c r="C89" s="325"/>
      <c r="D89" s="341"/>
      <c r="E89" s="340"/>
    </row>
    <row r="90" spans="3:5" ht="15.75">
      <c r="C90" s="325"/>
      <c r="D90" s="341"/>
      <c r="E90" s="340"/>
    </row>
    <row r="91" spans="3:5" ht="15.75">
      <c r="C91" s="325"/>
      <c r="D91" s="341"/>
      <c r="E91" s="340"/>
    </row>
    <row r="92" spans="3:5" ht="15.75">
      <c r="C92" s="325"/>
      <c r="D92" s="341"/>
      <c r="E92" s="340"/>
    </row>
    <row r="93" spans="3:5" ht="15.75">
      <c r="C93" s="325"/>
      <c r="D93" s="341"/>
      <c r="E93" s="340"/>
    </row>
    <row r="94" spans="3:5" ht="15.75">
      <c r="C94" s="325"/>
      <c r="D94" s="341"/>
      <c r="E94" s="340"/>
    </row>
    <row r="95" spans="3:5" ht="15.75">
      <c r="C95" s="325"/>
      <c r="D95" s="341"/>
      <c r="E95" s="340"/>
    </row>
    <row r="96" spans="3:5" ht="15.75">
      <c r="C96" s="325"/>
      <c r="D96" s="341"/>
      <c r="E96" s="340"/>
    </row>
    <row r="97" spans="3:5" ht="15.75">
      <c r="C97" s="325"/>
      <c r="D97" s="341"/>
      <c r="E97" s="340"/>
    </row>
    <row r="98" spans="3:5" ht="15.75">
      <c r="C98" s="325"/>
      <c r="D98" s="341"/>
      <c r="E98" s="340"/>
    </row>
    <row r="99" spans="3:5" ht="15.75">
      <c r="C99" s="325"/>
      <c r="D99" s="341"/>
      <c r="E99" s="340"/>
    </row>
    <row r="100" spans="3:5" ht="15.75">
      <c r="C100" s="325"/>
      <c r="D100" s="341"/>
      <c r="E100" s="340"/>
    </row>
    <row r="101" spans="3:5" ht="15.75">
      <c r="C101" s="325"/>
      <c r="D101" s="341"/>
      <c r="E101" s="340"/>
    </row>
    <row r="102" spans="3:5" ht="15.75">
      <c r="C102" s="325"/>
      <c r="D102" s="341"/>
      <c r="E102" s="340"/>
    </row>
    <row r="103" spans="3:5" ht="15.75">
      <c r="C103" s="325"/>
      <c r="D103" s="341"/>
      <c r="E103" s="340"/>
    </row>
    <row r="104" spans="3:5" ht="15.75">
      <c r="C104" s="325"/>
      <c r="D104" s="341"/>
      <c r="E104" s="340"/>
    </row>
    <row r="105" spans="3:5" ht="15.75">
      <c r="C105" s="325"/>
      <c r="D105" s="341"/>
      <c r="E105" s="340"/>
    </row>
    <row r="106" spans="3:5" ht="15.75">
      <c r="C106" s="325"/>
      <c r="D106" s="341"/>
      <c r="E106" s="340"/>
    </row>
    <row r="107" spans="3:5" ht="15.75">
      <c r="C107" s="325"/>
      <c r="D107" s="341"/>
      <c r="E107" s="340"/>
    </row>
    <row r="108" spans="3:5" ht="15.75">
      <c r="C108" s="325"/>
      <c r="D108" s="341"/>
      <c r="E108" s="340"/>
    </row>
    <row r="109" spans="3:5" ht="15.75">
      <c r="C109" s="325"/>
      <c r="D109" s="341"/>
      <c r="E109" s="340"/>
    </row>
    <row r="110" spans="3:5" ht="15.75">
      <c r="C110" s="325"/>
      <c r="D110" s="341"/>
      <c r="E110" s="340"/>
    </row>
    <row r="111" spans="3:5" ht="15.75">
      <c r="C111" s="325"/>
      <c r="D111" s="341"/>
      <c r="E111" s="340"/>
    </row>
    <row r="112" spans="3:5" ht="15.75">
      <c r="C112" s="325"/>
      <c r="D112" s="341"/>
      <c r="E112" s="340"/>
    </row>
    <row r="113" spans="3:5" ht="15.75">
      <c r="C113" s="325"/>
      <c r="D113" s="341"/>
      <c r="E113" s="340"/>
    </row>
    <row r="114" spans="3:5" ht="15.75">
      <c r="C114" s="325"/>
      <c r="D114" s="341"/>
      <c r="E114" s="340"/>
    </row>
    <row r="115" spans="3:5" ht="15.75">
      <c r="C115" s="325"/>
      <c r="D115" s="341"/>
      <c r="E115" s="340"/>
    </row>
    <row r="116" spans="3:5" ht="15.75">
      <c r="C116" s="325"/>
      <c r="D116" s="341"/>
      <c r="E116" s="340"/>
    </row>
    <row r="117" spans="3:5" ht="15.75">
      <c r="C117" s="325"/>
      <c r="D117" s="341"/>
      <c r="E117" s="340"/>
    </row>
    <row r="118" spans="3:5" ht="15.75">
      <c r="C118" s="325"/>
      <c r="D118" s="341"/>
      <c r="E118" s="340"/>
    </row>
    <row r="119" spans="3:5" ht="15.75">
      <c r="C119" s="325"/>
      <c r="D119" s="341"/>
      <c r="E119" s="340"/>
    </row>
    <row r="120" spans="3:5" ht="15.75">
      <c r="C120" s="325"/>
      <c r="D120" s="341"/>
      <c r="E120" s="340"/>
    </row>
    <row r="121" spans="3:5" ht="15.75">
      <c r="C121" s="325"/>
      <c r="D121" s="341"/>
      <c r="E121" s="340"/>
    </row>
    <row r="122" spans="3:5" ht="15.75">
      <c r="C122" s="325"/>
      <c r="D122" s="341"/>
      <c r="E122" s="340"/>
    </row>
    <row r="123" spans="3:5" ht="15.75">
      <c r="C123" s="325"/>
      <c r="D123" s="341"/>
      <c r="E123" s="340"/>
    </row>
    <row r="124" spans="3:5" ht="15.75">
      <c r="C124" s="325"/>
      <c r="D124" s="341"/>
      <c r="E124" s="340"/>
    </row>
    <row r="125" spans="3:5" ht="15.75">
      <c r="C125" s="325"/>
      <c r="D125" s="341"/>
      <c r="E125" s="340"/>
    </row>
    <row r="126" spans="3:5" ht="15.75">
      <c r="C126" s="325"/>
      <c r="D126" s="341"/>
      <c r="E126" s="340"/>
    </row>
    <row r="127" spans="3:5" ht="15.75">
      <c r="C127" s="325"/>
      <c r="D127" s="341"/>
      <c r="E127" s="340"/>
    </row>
    <row r="128" spans="3:5" ht="15.75">
      <c r="C128" s="325"/>
      <c r="D128" s="341"/>
      <c r="E128" s="340"/>
    </row>
    <row r="129" spans="3:5" ht="15.75">
      <c r="C129" s="325"/>
      <c r="D129" s="341"/>
      <c r="E129" s="340"/>
    </row>
    <row r="130" spans="3:5" ht="15.75">
      <c r="C130" s="325"/>
      <c r="D130" s="341"/>
      <c r="E130" s="340"/>
    </row>
    <row r="131" spans="3:5" ht="15.75">
      <c r="C131" s="325"/>
      <c r="D131" s="341"/>
      <c r="E131" s="340"/>
    </row>
    <row r="132" spans="3:5" ht="15.75">
      <c r="C132" s="325"/>
      <c r="D132" s="341"/>
      <c r="E132" s="340"/>
    </row>
    <row r="133" spans="3:5" ht="15.75">
      <c r="C133" s="325"/>
      <c r="D133" s="341"/>
      <c r="E133" s="340"/>
    </row>
    <row r="134" spans="3:5" ht="15.75">
      <c r="C134" s="325"/>
      <c r="D134" s="341"/>
      <c r="E134" s="340"/>
    </row>
    <row r="135" spans="3:5" ht="15.75">
      <c r="C135" s="325"/>
      <c r="D135" s="341"/>
      <c r="E135" s="340"/>
    </row>
    <row r="136" spans="3:5" ht="15.75">
      <c r="C136" s="325"/>
      <c r="D136" s="341"/>
      <c r="E136" s="340"/>
    </row>
    <row r="137" spans="3:5" ht="15.75">
      <c r="C137" s="325"/>
      <c r="D137" s="341"/>
      <c r="E137" s="340"/>
    </row>
    <row r="138" spans="3:5" ht="15.75">
      <c r="C138" s="325"/>
      <c r="D138" s="341"/>
      <c r="E138" s="340"/>
    </row>
    <row r="139" spans="3:5" ht="15.75">
      <c r="C139" s="325"/>
      <c r="D139" s="341"/>
      <c r="E139" s="340"/>
    </row>
    <row r="140" spans="3:5" ht="15.75">
      <c r="C140" s="325"/>
      <c r="D140" s="341"/>
      <c r="E140" s="340"/>
    </row>
    <row r="141" spans="3:5" ht="15.75">
      <c r="C141" s="325"/>
      <c r="D141" s="341"/>
      <c r="E141" s="340"/>
    </row>
    <row r="142" spans="3:5" ht="15.75">
      <c r="C142" s="325"/>
      <c r="D142" s="341"/>
      <c r="E142" s="340"/>
    </row>
    <row r="143" spans="3:5" ht="15.75">
      <c r="C143" s="325"/>
      <c r="D143" s="341"/>
      <c r="E143" s="340"/>
    </row>
    <row r="144" spans="3:5" ht="15.75">
      <c r="C144" s="325"/>
      <c r="D144" s="341"/>
      <c r="E144" s="340"/>
    </row>
    <row r="145" spans="3:5" ht="15.75">
      <c r="C145" s="325"/>
      <c r="D145" s="341"/>
      <c r="E145" s="340"/>
    </row>
    <row r="146" spans="3:5" ht="15.75">
      <c r="C146" s="325"/>
      <c r="D146" s="341"/>
      <c r="E146" s="340"/>
    </row>
    <row r="147" spans="3:5" ht="15.75">
      <c r="C147" s="325"/>
      <c r="D147" s="341"/>
      <c r="E147" s="340"/>
    </row>
    <row r="148" spans="3:5" ht="15.75">
      <c r="C148" s="325"/>
      <c r="D148" s="341"/>
      <c r="E148" s="340"/>
    </row>
    <row r="149" spans="3:5" ht="15.75">
      <c r="C149" s="325"/>
      <c r="D149" s="341"/>
      <c r="E149" s="340"/>
    </row>
    <row r="150" spans="3:5" ht="15.75">
      <c r="C150" s="325"/>
      <c r="D150" s="341"/>
      <c r="E150" s="340"/>
    </row>
    <row r="151" spans="3:5" ht="15.75">
      <c r="C151" s="325"/>
      <c r="D151" s="341"/>
      <c r="E151" s="340"/>
    </row>
    <row r="152" spans="3:5" ht="15.75">
      <c r="C152" s="325"/>
      <c r="D152" s="341"/>
      <c r="E152" s="340"/>
    </row>
    <row r="153" spans="3:5" ht="15.75">
      <c r="C153" s="325"/>
      <c r="D153" s="341"/>
      <c r="E153" s="340"/>
    </row>
    <row r="154" spans="3:5" ht="15.75">
      <c r="C154" s="325"/>
      <c r="D154" s="341"/>
      <c r="E154" s="340"/>
    </row>
    <row r="155" spans="3:5" ht="15.75">
      <c r="C155" s="325"/>
      <c r="D155" s="341"/>
      <c r="E155" s="340"/>
    </row>
    <row r="156" spans="3:5" ht="15.75">
      <c r="C156" s="325"/>
      <c r="D156" s="341"/>
      <c r="E156" s="340"/>
    </row>
    <row r="157" spans="3:5" ht="15.75">
      <c r="C157" s="325"/>
      <c r="D157" s="341"/>
      <c r="E157" s="340"/>
    </row>
    <row r="158" spans="3:5" ht="15.75">
      <c r="C158" s="325"/>
      <c r="D158" s="341"/>
      <c r="E158" s="340"/>
    </row>
    <row r="159" spans="3:5" ht="15.75">
      <c r="C159" s="325"/>
      <c r="D159" s="341"/>
      <c r="E159" s="340"/>
    </row>
    <row r="160" spans="3:5" ht="15.75">
      <c r="C160" s="325"/>
      <c r="D160" s="341"/>
      <c r="E160" s="340"/>
    </row>
    <row r="161" spans="3:5" ht="15.75">
      <c r="C161" s="325"/>
      <c r="D161" s="341"/>
      <c r="E161" s="340"/>
    </row>
    <row r="162" spans="3:5" ht="15.75">
      <c r="C162" s="325"/>
      <c r="D162" s="341"/>
      <c r="E162" s="340"/>
    </row>
    <row r="163" spans="3:5" ht="15.75">
      <c r="C163" s="325"/>
      <c r="D163" s="341"/>
      <c r="E163" s="340"/>
    </row>
    <row r="164" spans="3:5" ht="15.75">
      <c r="C164" s="325"/>
      <c r="D164" s="341"/>
      <c r="E164" s="340"/>
    </row>
    <row r="165" spans="3:5" ht="15.75">
      <c r="C165" s="325"/>
      <c r="D165" s="341"/>
      <c r="E165" s="340"/>
    </row>
    <row r="166" spans="3:5" ht="15.75">
      <c r="C166" s="325"/>
      <c r="D166" s="341"/>
      <c r="E166" s="340"/>
    </row>
    <row r="167" spans="3:5" ht="15.75">
      <c r="C167" s="325"/>
      <c r="D167" s="341"/>
      <c r="E167" s="340"/>
    </row>
    <row r="168" spans="3:5" ht="15.75">
      <c r="C168" s="325"/>
      <c r="D168" s="341"/>
      <c r="E168" s="340"/>
    </row>
    <row r="169" spans="3:5" ht="15.75">
      <c r="C169" s="325"/>
      <c r="D169" s="341"/>
      <c r="E169" s="340"/>
    </row>
    <row r="170" spans="3:5" ht="15.75">
      <c r="C170" s="325"/>
      <c r="D170" s="341"/>
      <c r="E170" s="340"/>
    </row>
    <row r="171" spans="3:5" ht="15.75">
      <c r="C171" s="325"/>
      <c r="D171" s="341"/>
      <c r="E171" s="340"/>
    </row>
    <row r="172" spans="3:5" ht="15.75">
      <c r="C172" s="325"/>
      <c r="D172" s="341"/>
      <c r="E172" s="340"/>
    </row>
    <row r="173" spans="3:5" ht="15.75">
      <c r="C173" s="325"/>
      <c r="D173" s="341"/>
      <c r="E173" s="340"/>
    </row>
    <row r="174" spans="3:5" ht="15.75">
      <c r="C174" s="325"/>
      <c r="D174" s="341"/>
      <c r="E174" s="340"/>
    </row>
  </sheetData>
  <sheetProtection/>
  <mergeCells count="1">
    <mergeCell ref="B1:D1"/>
  </mergeCells>
  <hyperlinks>
    <hyperlink ref="B5" location="'1420'!A1" display="Varer under utvikling"/>
    <hyperlink ref="B6" location="'1500'!A1" display="Kundefordringer andre"/>
    <hyperlink ref="B8" location="'1700'!A1" display="Forskuddsbetalte kostnader"/>
    <hyperlink ref="B10" location="'1820'!A1" display="Aksjer olympisk museum"/>
    <hyperlink ref="B11" location="'1920'!A1" display="DnBnor 5134 06 05768"/>
    <hyperlink ref="B13" location="'1950'!A1" display="DnBSkatt-7874 05 97093"/>
    <hyperlink ref="B17" location="'2050'!A1" display="Egenkapital"/>
    <hyperlink ref="B22" location="mva!A1" display="Inng.mva 14%"/>
    <hyperlink ref="B23" location="mva!A1" display="Inng.mva 8%"/>
    <hyperlink ref="B24" location="'2700-2740'!A1" display="Oppgjørskonto merverdiavgift"/>
    <hyperlink ref="B25" location="'Heler 2012'!A1" display="Skyldig arbeidsgiveravgift"/>
    <hyperlink ref="B26" location="'2940'!A1" display="Avsatte feriepenger"/>
    <hyperlink ref="B27" location="'2941'!A1" display="Avsatt aga av feriepenger"/>
    <hyperlink ref="B28" location="'2960'!A1" display="Påløpte kostnader"/>
    <hyperlink ref="B30" location="'2970'!A1" display="Forskuddsbetalte inntekter"/>
    <hyperlink ref="B12" location="'1922'!A1" display="DnB 5134  06 10400 ocr"/>
    <hyperlink ref="B20" location="mva!A1" display="Utgående merverdiavgift"/>
    <hyperlink ref="B21" location="mva!A1" display="Inngående merverdiavgift"/>
    <hyperlink ref="B7" location="'1571'!A1" display="Avsetning tap på fordringer"/>
    <hyperlink ref="B9" location="'1750'!A1" display="Påløpet inntekter"/>
    <hyperlink ref="B19" location="'2600-skatt'!A1" display="Skattetrekk"/>
    <hyperlink ref="B29" location="'2964'!A1" display="Avsetning lisens 2011/2012"/>
    <hyperlink ref="B18" location="'2400'!A1" display="Leverandørgjeld"/>
  </hyperlinks>
  <printOptions/>
  <pageMargins left="0.2" right="0.24" top="0.62" bottom="0.44" header="0.29" footer="0.21"/>
  <pageSetup fitToHeight="2" horizontalDpi="600" verticalDpi="600" orientation="portrait" paperSize="9" scale="75" r:id="rId1"/>
  <rowBreaks count="1" manualBreakCount="1">
    <brk id="1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0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18"/>
      <c r="F8" s="3" t="s">
        <v>74</v>
      </c>
    </row>
    <row r="9" spans="1:5" ht="16.5" customHeight="1">
      <c r="A9" s="25"/>
      <c r="B9" s="28"/>
      <c r="C9" s="174"/>
      <c r="D9" s="29"/>
      <c r="E9" s="18"/>
    </row>
    <row r="10" spans="1:5" ht="16.5" customHeight="1">
      <c r="A10" s="25"/>
      <c r="B10" s="28"/>
      <c r="C10" s="174"/>
      <c r="D10" s="29"/>
      <c r="E10" s="18"/>
    </row>
    <row r="11" spans="1:5" ht="16.5" customHeight="1">
      <c r="A11" s="25"/>
      <c r="B11" s="28"/>
      <c r="C11" s="174"/>
      <c r="D11" s="29"/>
      <c r="E11" s="18"/>
    </row>
    <row r="12" spans="1:5" ht="16.5" customHeight="1">
      <c r="A12" s="25"/>
      <c r="B12" s="28"/>
      <c r="C12" s="174"/>
      <c r="D12" s="29"/>
      <c r="E12" s="18"/>
    </row>
    <row r="13" spans="1:5" ht="16.5" customHeight="1">
      <c r="A13" s="25"/>
      <c r="B13" s="28"/>
      <c r="C13"/>
      <c r="D13" s="30"/>
      <c r="E13" s="18"/>
    </row>
    <row r="14" spans="1:5" ht="16.5" customHeight="1">
      <c r="A14" s="25"/>
      <c r="B14" s="28"/>
      <c r="C14" s="26"/>
      <c r="D14" s="18"/>
      <c r="E14" s="18"/>
    </row>
    <row r="15" spans="1:5" ht="16.5" customHeight="1">
      <c r="A15" s="31" t="s">
        <v>67</v>
      </c>
      <c r="B15" s="32"/>
      <c r="C15" s="33"/>
      <c r="D15" s="34">
        <f>SUM(D8:D14)</f>
        <v>0</v>
      </c>
      <c r="E15" s="34">
        <f>SUM(E8:E14)</f>
        <v>0</v>
      </c>
    </row>
    <row r="16" spans="1:5" ht="16.5" customHeight="1">
      <c r="A16" s="35" t="s">
        <v>68</v>
      </c>
      <c r="B16" s="36"/>
      <c r="C16" s="37"/>
      <c r="D16" s="38"/>
      <c r="E16" s="39">
        <f>+D15-E15</f>
        <v>0</v>
      </c>
    </row>
    <row r="17" spans="1:6" ht="16.5" customHeight="1">
      <c r="A17" s="40" t="s">
        <v>69</v>
      </c>
      <c r="B17" s="41"/>
      <c r="C17" s="42"/>
      <c r="D17" s="43"/>
      <c r="E17" s="44" t="e">
        <f>E5-E16</f>
        <v>#REF!</v>
      </c>
      <c r="F17" s="66" t="e">
        <f>IF(E17&lt;-1,"Ikke korrekt avstemt",IF(E17&lt;0,"Øredifferanse",IF(E17&gt;1,"Ikke korrekt avstemt",IF(E17&gt;0,"Øresdifferanse","OK"))))</f>
        <v>#REF!</v>
      </c>
    </row>
    <row r="18" spans="1:5" ht="16.5" customHeight="1">
      <c r="A18" s="45"/>
      <c r="B18" s="46"/>
      <c r="C18" s="47"/>
      <c r="D18" s="48"/>
      <c r="E18" s="49"/>
    </row>
    <row r="19" spans="1:5" ht="16.5" customHeight="1">
      <c r="A19" s="50"/>
      <c r="B19" s="51"/>
      <c r="C19" s="52"/>
      <c r="D19" s="53"/>
      <c r="E19" s="54"/>
    </row>
    <row r="20" spans="1:4" ht="16.5" customHeight="1">
      <c r="A20" s="51"/>
      <c r="B20" s="51"/>
      <c r="C20" s="52"/>
      <c r="D20" s="54"/>
    </row>
    <row r="21" spans="1:4" ht="24.75" customHeight="1">
      <c r="A21" s="55" t="s">
        <v>70</v>
      </c>
      <c r="B21" s="56"/>
      <c r="C21" s="57" t="s">
        <v>71</v>
      </c>
      <c r="D21" s="58"/>
    </row>
    <row r="22" spans="1:4" ht="24.75" customHeight="1">
      <c r="A22" s="59" t="s">
        <v>72</v>
      </c>
      <c r="B22" s="60"/>
      <c r="C22" s="57" t="s">
        <v>64</v>
      </c>
      <c r="D22" s="54"/>
    </row>
    <row r="23" spans="1:4" ht="16.5" customHeight="1">
      <c r="A23" s="52"/>
      <c r="B23" s="52"/>
      <c r="C23" s="52"/>
      <c r="D23" s="54"/>
    </row>
    <row r="24" spans="1:5" ht="16.5" customHeight="1">
      <c r="A24" s="65" t="s">
        <v>76</v>
      </c>
      <c r="B24" s="162"/>
      <c r="C24"/>
      <c r="D24"/>
      <c r="E24" s="176"/>
    </row>
    <row r="25" spans="1:5" ht="16.5" customHeight="1">
      <c r="A25" s="52"/>
      <c r="B25" s="162"/>
      <c r="C25"/>
      <c r="D25"/>
      <c r="E25" s="176"/>
    </row>
    <row r="26" spans="1:5" ht="16.5" customHeight="1">
      <c r="A26" s="52"/>
      <c r="B26" s="162"/>
      <c r="C26"/>
      <c r="D26"/>
      <c r="E26" s="176"/>
    </row>
    <row r="27" spans="1:5" ht="16.5" customHeight="1">
      <c r="A27" s="52"/>
      <c r="B27" s="162"/>
      <c r="C27"/>
      <c r="D27"/>
      <c r="E27" s="176"/>
    </row>
    <row r="28" spans="2:5" ht="16.5" customHeight="1">
      <c r="B28" s="162"/>
      <c r="C28"/>
      <c r="D28"/>
      <c r="E28" s="176"/>
    </row>
    <row r="29" ht="16.5" customHeight="1"/>
    <row r="30" ht="16.5" customHeight="1"/>
    <row r="31" ht="16.5" customHeight="1"/>
    <row r="32" ht="16.5" customHeight="1"/>
    <row r="33" ht="13.5" customHeight="1"/>
    <row r="34" ht="24.75" customHeight="1"/>
    <row r="35" ht="24.75" customHeight="1">
      <c r="E35" s="54"/>
    </row>
    <row r="36" ht="13.5" customHeight="1">
      <c r="E36" s="54"/>
    </row>
    <row r="37" ht="13.5" customHeight="1">
      <c r="E37" s="54"/>
    </row>
    <row r="38" ht="13.5" customHeight="1">
      <c r="E38" s="54"/>
    </row>
    <row r="39" spans="5:8" ht="13.5" customHeight="1">
      <c r="E39" s="54"/>
      <c r="F39" s="52"/>
      <c r="G39" s="52"/>
      <c r="H39" s="52"/>
    </row>
    <row r="40" ht="13.5">
      <c r="E40" s="54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</sheetData>
  <sheetProtection/>
  <mergeCells count="1">
    <mergeCell ref="B1:E1"/>
  </mergeCells>
  <hyperlinks>
    <hyperlink ref="A24" location="Råbalanse!A1" display="Tilbake"/>
  </hyperlinks>
  <printOptions/>
  <pageMargins left="0.787401575" right="0.787401575" top="0.67" bottom="0.984251969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1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30"/>
      <c r="F8" s="3" t="s">
        <v>74</v>
      </c>
    </row>
    <row r="9" spans="1:5" ht="16.5" customHeight="1">
      <c r="A9" s="25"/>
      <c r="B9" s="28"/>
      <c r="C9" s="174"/>
      <c r="D9" s="29"/>
      <c r="E9" s="30"/>
    </row>
    <row r="10" spans="1:5" ht="16.5" customHeight="1">
      <c r="A10" s="25"/>
      <c r="B10" s="28"/>
      <c r="C10" s="174"/>
      <c r="D10" s="29"/>
      <c r="E10" s="30"/>
    </row>
    <row r="11" spans="1:5" ht="16.5" customHeight="1">
      <c r="A11" s="25"/>
      <c r="B11" s="28"/>
      <c r="C11" s="174"/>
      <c r="D11" s="29"/>
      <c r="E11" s="30"/>
    </row>
    <row r="12" spans="1:5" ht="16.5" customHeight="1">
      <c r="A12" s="25"/>
      <c r="B12" s="28"/>
      <c r="C12" s="174"/>
      <c r="D12" s="29"/>
      <c r="E12" s="30"/>
    </row>
    <row r="13" spans="1:5" ht="16.5" customHeight="1">
      <c r="A13" s="25"/>
      <c r="B13" s="28"/>
      <c r="C13" s="174"/>
      <c r="D13" s="29"/>
      <c r="E13" s="30"/>
    </row>
    <row r="14" spans="1:5" ht="16.5" customHeight="1">
      <c r="A14" s="25"/>
      <c r="B14" s="28"/>
      <c r="C14" s="80"/>
      <c r="D14" s="30"/>
      <c r="E14" s="30"/>
    </row>
    <row r="15" spans="1:5" ht="16.5" customHeight="1">
      <c r="A15" s="25"/>
      <c r="B15" s="28"/>
      <c r="C15" s="26"/>
      <c r="D15" s="30"/>
      <c r="E15" s="30"/>
    </row>
    <row r="16" spans="1:5" ht="16.5" customHeight="1">
      <c r="A16" s="31" t="s">
        <v>67</v>
      </c>
      <c r="B16" s="32"/>
      <c r="C16" s="33"/>
      <c r="D16" s="34">
        <f>SUM(D8:D15)</f>
        <v>0</v>
      </c>
      <c r="E16" s="34">
        <f>SUM(E8:E15)</f>
        <v>0</v>
      </c>
    </row>
    <row r="17" spans="1:5" ht="16.5" customHeight="1">
      <c r="A17" s="35" t="s">
        <v>68</v>
      </c>
      <c r="B17" s="36"/>
      <c r="C17" s="37"/>
      <c r="D17" s="38"/>
      <c r="E17" s="39">
        <f>+D16-E16</f>
        <v>0</v>
      </c>
    </row>
    <row r="18" spans="1:6" ht="16.5" customHeight="1">
      <c r="A18" s="40" t="s">
        <v>69</v>
      </c>
      <c r="B18" s="41"/>
      <c r="C18" s="42"/>
      <c r="D18" s="43"/>
      <c r="E18" s="44" t="e">
        <f>E5-E17</f>
        <v>#REF!</v>
      </c>
      <c r="F18" s="66" t="e">
        <f>IF(E18&lt;-1,"Ikke korrekt avstemt",IF(E18&lt;0,"Øredifferanse",IF(E18&gt;1,"Ikke korrekt avstemt",IF(E18&gt;0,"Øresdifferanse","OK"))))</f>
        <v>#REF!</v>
      </c>
    </row>
    <row r="19" spans="1:5" ht="16.5" customHeight="1">
      <c r="A19" s="45"/>
      <c r="B19" s="46"/>
      <c r="C19" s="47"/>
      <c r="D19" s="48"/>
      <c r="E19" s="49"/>
    </row>
    <row r="20" spans="1:5" ht="16.5" customHeight="1">
      <c r="A20" s="50"/>
      <c r="B20" s="51"/>
      <c r="C20" s="52"/>
      <c r="D20" s="53"/>
      <c r="E20" s="54"/>
    </row>
    <row r="21" spans="1:4" ht="16.5" customHeight="1">
      <c r="A21" s="51"/>
      <c r="B21" s="51"/>
      <c r="C21" s="52"/>
      <c r="D21" s="54"/>
    </row>
    <row r="22" spans="1:4" ht="24.75" customHeight="1">
      <c r="A22" s="55" t="s">
        <v>70</v>
      </c>
      <c r="B22" s="56"/>
      <c r="C22" s="57" t="s">
        <v>71</v>
      </c>
      <c r="D22" s="58"/>
    </row>
    <row r="23" spans="1:4" ht="24.75" customHeight="1">
      <c r="A23" s="59" t="s">
        <v>72</v>
      </c>
      <c r="B23" s="60"/>
      <c r="C23" s="57" t="s">
        <v>64</v>
      </c>
      <c r="D23" s="54"/>
    </row>
    <row r="24" spans="1:4" ht="16.5" customHeight="1">
      <c r="A24" s="52"/>
      <c r="B24" s="52"/>
      <c r="C24" s="52"/>
      <c r="D24" s="54"/>
    </row>
    <row r="25" spans="1:4" ht="16.5" customHeight="1">
      <c r="A25" s="65" t="s">
        <v>76</v>
      </c>
      <c r="B25" s="52"/>
      <c r="C25" s="52"/>
      <c r="D25" s="54"/>
    </row>
    <row r="26" spans="1:4" ht="16.5" customHeight="1">
      <c r="A26" s="52"/>
      <c r="B26" s="52"/>
      <c r="C26" s="52"/>
      <c r="D26" s="54"/>
    </row>
    <row r="27" spans="1:4" ht="16.5" customHeight="1">
      <c r="A27" s="52"/>
      <c r="B27" s="52"/>
      <c r="C27" s="52"/>
      <c r="D27" s="54"/>
    </row>
    <row r="28" spans="1:5" ht="16.5" customHeight="1">
      <c r="A28" s="52"/>
      <c r="B28" s="162"/>
      <c r="C28"/>
      <c r="D28"/>
      <c r="E28" s="176"/>
    </row>
    <row r="29" spans="2:5" ht="16.5" customHeight="1">
      <c r="B29" s="162"/>
      <c r="C29"/>
      <c r="D29"/>
      <c r="E29" s="176"/>
    </row>
    <row r="30" spans="2:5" ht="16.5" customHeight="1">
      <c r="B30" s="162"/>
      <c r="C30"/>
      <c r="D30"/>
      <c r="E30" s="176"/>
    </row>
    <row r="31" spans="2:5" ht="16.5" customHeight="1">
      <c r="B31" s="162"/>
      <c r="C31"/>
      <c r="D31"/>
      <c r="E31" s="176"/>
    </row>
    <row r="32" spans="2:5" ht="16.5" customHeight="1">
      <c r="B32" s="162"/>
      <c r="C32"/>
      <c r="D32"/>
      <c r="E32" s="176"/>
    </row>
    <row r="33" spans="2:5" ht="16.5" customHeight="1">
      <c r="B33" s="162"/>
      <c r="C33"/>
      <c r="D33"/>
      <c r="E33" s="176"/>
    </row>
    <row r="34" ht="13.5" customHeight="1"/>
    <row r="35" ht="24.75" customHeight="1"/>
    <row r="36" ht="24.75" customHeight="1">
      <c r="E36" s="54"/>
    </row>
    <row r="37" ht="13.5" customHeight="1">
      <c r="E37" s="54"/>
    </row>
    <row r="38" ht="13.5" customHeight="1">
      <c r="E38" s="54"/>
    </row>
    <row r="39" ht="13.5" customHeight="1">
      <c r="E39" s="54"/>
    </row>
    <row r="40" spans="5:8" ht="13.5" customHeight="1">
      <c r="E40" s="54"/>
      <c r="F40" s="52"/>
      <c r="G40" s="52"/>
      <c r="H40" s="52"/>
    </row>
    <row r="41" ht="13.5">
      <c r="E41" s="54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</sheetData>
  <sheetProtection/>
  <mergeCells count="1">
    <mergeCell ref="B1:E1"/>
  </mergeCells>
  <hyperlinks>
    <hyperlink ref="A25" location="Råbalanse!A1" display="Tilbake"/>
  </hyperlinks>
  <printOptions/>
  <pageMargins left="0.787401575" right="0.787401575" top="0.55" bottom="0.47" header="0.5" footer="0.5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1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30"/>
      <c r="F8" s="3" t="s">
        <v>74</v>
      </c>
    </row>
    <row r="9" spans="1:5" ht="16.5" customHeight="1">
      <c r="A9" s="25"/>
      <c r="B9" s="28"/>
      <c r="C9" s="174"/>
      <c r="D9" s="29"/>
      <c r="E9" s="30"/>
    </row>
    <row r="10" spans="1:5" ht="16.5" customHeight="1">
      <c r="A10" s="25"/>
      <c r="B10" s="28"/>
      <c r="C10" s="174"/>
      <c r="D10" s="29"/>
      <c r="E10" s="30"/>
    </row>
    <row r="11" spans="1:5" ht="16.5" customHeight="1">
      <c r="A11" s="25"/>
      <c r="B11" s="28"/>
      <c r="C11" s="174"/>
      <c r="D11" s="29"/>
      <c r="E11" s="30"/>
    </row>
    <row r="12" spans="1:5" ht="16.5" customHeight="1">
      <c r="A12" s="25"/>
      <c r="B12" s="28"/>
      <c r="C12" s="174"/>
      <c r="D12" s="29"/>
      <c r="E12" s="30"/>
    </row>
    <row r="13" spans="1:5" ht="16.5" customHeight="1">
      <c r="A13" s="25"/>
      <c r="B13" s="28"/>
      <c r="C13" s="174"/>
      <c r="D13" s="29"/>
      <c r="E13" s="30"/>
    </row>
    <row r="14" spans="1:5" ht="16.5" customHeight="1">
      <c r="A14" s="25"/>
      <c r="B14" s="28"/>
      <c r="C14" s="80"/>
      <c r="D14" s="30"/>
      <c r="E14" s="30"/>
    </row>
    <row r="15" spans="1:5" ht="16.5" customHeight="1">
      <c r="A15" s="25"/>
      <c r="B15" s="28"/>
      <c r="C15" s="26"/>
      <c r="D15" s="30"/>
      <c r="E15" s="30"/>
    </row>
    <row r="16" spans="1:5" ht="16.5" customHeight="1">
      <c r="A16" s="31" t="s">
        <v>67</v>
      </c>
      <c r="B16" s="32"/>
      <c r="C16" s="33"/>
      <c r="D16" s="34">
        <f>SUM(D8:D15)</f>
        <v>0</v>
      </c>
      <c r="E16" s="34">
        <f>SUM(E8:E15)</f>
        <v>0</v>
      </c>
    </row>
    <row r="17" spans="1:5" ht="16.5" customHeight="1">
      <c r="A17" s="35" t="s">
        <v>68</v>
      </c>
      <c r="B17" s="36"/>
      <c r="C17" s="37"/>
      <c r="D17" s="38"/>
      <c r="E17" s="39">
        <f>+D16-E16</f>
        <v>0</v>
      </c>
    </row>
    <row r="18" spans="1:6" ht="16.5" customHeight="1">
      <c r="A18" s="40" t="s">
        <v>69</v>
      </c>
      <c r="B18" s="41"/>
      <c r="C18" s="42"/>
      <c r="D18" s="43"/>
      <c r="E18" s="44" t="e">
        <f>E5-E17</f>
        <v>#REF!</v>
      </c>
      <c r="F18" s="66" t="e">
        <f>IF(E18&lt;-1,"Ikke korrekt avstemt",IF(E18&lt;0,"Øredifferanse",IF(E18&gt;1,"Ikke korrekt avstemt",IF(E18&gt;0,"Øresdifferanse","OK"))))</f>
        <v>#REF!</v>
      </c>
    </row>
    <row r="19" spans="1:5" ht="16.5" customHeight="1">
      <c r="A19" s="45"/>
      <c r="B19" s="46"/>
      <c r="C19" s="47"/>
      <c r="D19" s="48"/>
      <c r="E19" s="49"/>
    </row>
    <row r="20" spans="1:5" ht="16.5" customHeight="1">
      <c r="A20" s="50"/>
      <c r="B20" s="51"/>
      <c r="C20" s="52"/>
      <c r="D20" s="53"/>
      <c r="E20" s="54"/>
    </row>
    <row r="21" spans="1:4" ht="16.5" customHeight="1">
      <c r="A21" s="51"/>
      <c r="B21" s="51"/>
      <c r="C21" s="52"/>
      <c r="D21" s="54"/>
    </row>
    <row r="22" spans="1:4" ht="24.75" customHeight="1">
      <c r="A22" s="55" t="s">
        <v>70</v>
      </c>
      <c r="B22" s="56"/>
      <c r="C22" s="57" t="s">
        <v>71</v>
      </c>
      <c r="D22" s="58"/>
    </row>
    <row r="23" spans="1:4" ht="24.75" customHeight="1">
      <c r="A23" s="59" t="s">
        <v>72</v>
      </c>
      <c r="B23" s="60"/>
      <c r="C23" s="57" t="s">
        <v>64</v>
      </c>
      <c r="D23" s="54"/>
    </row>
    <row r="24" spans="1:4" ht="16.5" customHeight="1">
      <c r="A24" s="52"/>
      <c r="B24" s="52"/>
      <c r="C24" s="52"/>
      <c r="D24" s="54"/>
    </row>
    <row r="25" spans="1:4" ht="16.5" customHeight="1">
      <c r="A25" s="65" t="s">
        <v>76</v>
      </c>
      <c r="B25" s="52"/>
      <c r="C25" s="52"/>
      <c r="D25" s="54"/>
    </row>
    <row r="26" spans="1:4" ht="16.5" customHeight="1">
      <c r="A26" s="52"/>
      <c r="B26" s="52"/>
      <c r="C26" s="52"/>
      <c r="D26" s="54"/>
    </row>
    <row r="27" spans="1:4" ht="16.5" customHeight="1">
      <c r="A27" s="52"/>
      <c r="B27" s="52"/>
      <c r="C27" s="52"/>
      <c r="D27" s="54"/>
    </row>
    <row r="28" spans="1:4" ht="16.5" customHeight="1">
      <c r="A28" s="162"/>
      <c r="B28"/>
      <c r="C28"/>
      <c r="D28" s="176"/>
    </row>
    <row r="29" spans="1:4" ht="16.5" customHeight="1">
      <c r="A29" s="162"/>
      <c r="B29"/>
      <c r="C29"/>
      <c r="D29" s="176"/>
    </row>
    <row r="30" spans="1:4" ht="16.5" customHeight="1">
      <c r="A30" s="162"/>
      <c r="B30"/>
      <c r="C30"/>
      <c r="D30" s="176"/>
    </row>
    <row r="31" spans="1:4" ht="16.5" customHeight="1">
      <c r="A31" s="162"/>
      <c r="B31"/>
      <c r="C31"/>
      <c r="D31" s="176"/>
    </row>
    <row r="32" spans="1:4" ht="16.5" customHeight="1">
      <c r="A32" s="162"/>
      <c r="B32"/>
      <c r="C32"/>
      <c r="D32" s="176"/>
    </row>
    <row r="33" spans="1:4" ht="16.5" customHeight="1">
      <c r="A33" s="162"/>
      <c r="B33"/>
      <c r="C33"/>
      <c r="D33" s="176"/>
    </row>
    <row r="34" spans="1:4" ht="13.5" customHeight="1">
      <c r="A34" s="162"/>
      <c r="B34"/>
      <c r="C34"/>
      <c r="D34" s="176"/>
    </row>
    <row r="35" ht="24.75" customHeight="1"/>
    <row r="36" ht="24.75" customHeight="1">
      <c r="E36" s="54"/>
    </row>
    <row r="37" ht="13.5" customHeight="1">
      <c r="E37" s="54"/>
    </row>
    <row r="38" ht="13.5" customHeight="1">
      <c r="E38" s="54"/>
    </row>
    <row r="39" ht="13.5" customHeight="1">
      <c r="E39" s="54"/>
    </row>
    <row r="40" spans="5:8" ht="13.5" customHeight="1">
      <c r="E40" s="54"/>
      <c r="F40" s="52"/>
      <c r="G40" s="52"/>
      <c r="H40" s="52"/>
    </row>
    <row r="41" ht="13.5">
      <c r="E41" s="54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</sheetData>
  <sheetProtection/>
  <mergeCells count="1">
    <mergeCell ref="B1:E1"/>
  </mergeCells>
  <hyperlinks>
    <hyperlink ref="A25" location="Råbalanse!A1" display="Tilbake"/>
  </hyperlinks>
  <printOptions/>
  <pageMargins left="0.787401575" right="0.787401575" top="0.54" bottom="0.48" header="0.5" footer="0.5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37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7" width="10.140625" style="3" customWidth="1"/>
    <col min="8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18"/>
      <c r="F8" s="3" t="s">
        <v>74</v>
      </c>
    </row>
    <row r="9" spans="1:5" ht="16.5" customHeight="1">
      <c r="A9" s="25"/>
      <c r="B9" s="28"/>
      <c r="C9" s="174"/>
      <c r="D9" s="29"/>
      <c r="E9" s="18"/>
    </row>
    <row r="10" spans="1:5" ht="16.5" customHeight="1">
      <c r="A10" s="25"/>
      <c r="B10" s="28"/>
      <c r="C10" s="178"/>
      <c r="D10" s="30"/>
      <c r="E10" s="18"/>
    </row>
    <row r="11" spans="1:5" ht="16.5" customHeight="1">
      <c r="A11" s="25"/>
      <c r="B11" s="28"/>
      <c r="C11" s="26"/>
      <c r="D11" s="30"/>
      <c r="E11" s="18"/>
    </row>
    <row r="12" spans="1:5" ht="16.5" customHeight="1">
      <c r="A12" s="31" t="s">
        <v>67</v>
      </c>
      <c r="B12" s="32"/>
      <c r="C12" s="33"/>
      <c r="D12" s="34">
        <f>SUM(D8:D11)</f>
        <v>0</v>
      </c>
      <c r="E12" s="34">
        <f>SUM(E8:E11)</f>
        <v>0</v>
      </c>
    </row>
    <row r="13" spans="1:5" ht="16.5" customHeight="1">
      <c r="A13" s="35" t="s">
        <v>68</v>
      </c>
      <c r="B13" s="36"/>
      <c r="C13" s="37"/>
      <c r="D13" s="38"/>
      <c r="E13" s="39">
        <f>+D12-E12</f>
        <v>0</v>
      </c>
    </row>
    <row r="14" spans="1:6" ht="16.5" customHeight="1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</row>
    <row r="15" spans="1:5" ht="16.5" customHeight="1">
      <c r="A15" s="45"/>
      <c r="B15" s="46"/>
      <c r="C15" s="47"/>
      <c r="D15" s="48"/>
      <c r="E15" s="49"/>
    </row>
    <row r="16" spans="1:5" ht="16.5" customHeight="1">
      <c r="A16" s="50"/>
      <c r="B16" s="51"/>
      <c r="C16" s="52"/>
      <c r="D16" s="53"/>
      <c r="E16" s="54"/>
    </row>
    <row r="17" spans="1:4" ht="16.5" customHeight="1">
      <c r="A17" s="51"/>
      <c r="B17" s="51"/>
      <c r="C17" s="52"/>
      <c r="D17" s="54"/>
    </row>
    <row r="18" spans="1:4" ht="24.75" customHeight="1">
      <c r="A18" s="55" t="s">
        <v>70</v>
      </c>
      <c r="B18" s="56"/>
      <c r="C18" s="57" t="s">
        <v>71</v>
      </c>
      <c r="D18" s="58"/>
    </row>
    <row r="19" spans="1:4" ht="24.75" customHeight="1">
      <c r="A19" s="59" t="s">
        <v>72</v>
      </c>
      <c r="B19" s="60"/>
      <c r="C19" s="57" t="s">
        <v>64</v>
      </c>
      <c r="D19" s="54"/>
    </row>
    <row r="20" spans="1:4" ht="16.5" customHeight="1">
      <c r="A20" s="52"/>
      <c r="B20" s="52"/>
      <c r="C20" s="52"/>
      <c r="D20" s="54"/>
    </row>
    <row r="21" spans="1:4" ht="16.5" customHeight="1">
      <c r="A21" s="65" t="s">
        <v>76</v>
      </c>
      <c r="B21" s="52"/>
      <c r="C21" s="52"/>
      <c r="D21" s="54"/>
    </row>
    <row r="22" spans="1:4" ht="13.5">
      <c r="A22" s="52"/>
      <c r="B22" s="52"/>
      <c r="C22" s="52"/>
      <c r="D22" s="54"/>
    </row>
    <row r="23" spans="1:4" ht="13.5">
      <c r="A23" s="52"/>
      <c r="B23" s="52"/>
      <c r="C23" s="52"/>
      <c r="D23" s="54"/>
    </row>
    <row r="24" spans="1:5" ht="13.5">
      <c r="A24" s="52"/>
      <c r="B24" s="162"/>
      <c r="C24"/>
      <c r="D24"/>
      <c r="E24" s="179"/>
    </row>
    <row r="25" spans="2:5" ht="13.5">
      <c r="B25" s="162"/>
      <c r="C25"/>
      <c r="D25"/>
      <c r="E25" s="179"/>
    </row>
    <row r="26" spans="2:5" ht="13.5">
      <c r="B26" s="162"/>
      <c r="C26"/>
      <c r="D26"/>
      <c r="E26" s="179"/>
    </row>
    <row r="27" ht="13.5"/>
    <row r="28" ht="13.5"/>
    <row r="29" ht="13.5"/>
    <row r="30" ht="13.5"/>
    <row r="31" ht="13.5"/>
    <row r="32" ht="13.5">
      <c r="E32" s="54"/>
    </row>
    <row r="33" ht="13.5">
      <c r="E33" s="54"/>
    </row>
    <row r="34" ht="13.5">
      <c r="E34" s="54"/>
    </row>
    <row r="35" ht="13.5">
      <c r="E35" s="54"/>
    </row>
    <row r="36" spans="5:7" ht="13.5">
      <c r="E36" s="54"/>
      <c r="F36" s="52"/>
      <c r="G36" s="52"/>
    </row>
    <row r="37" ht="13.5">
      <c r="E37" s="54"/>
    </row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</sheetData>
  <sheetProtection/>
  <mergeCells count="1">
    <mergeCell ref="B1:E1"/>
  </mergeCells>
  <hyperlinks>
    <hyperlink ref="A21" location="Råbalanse!A1" display="Tilbake"/>
  </hyperlinks>
  <printOptions/>
  <pageMargins left="0.787401575" right="0.787401575" top="0.54" bottom="0.67" header="0.5" footer="0.5"/>
  <pageSetup fitToHeight="1" fitToWidth="1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41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7" width="10.140625" style="3" customWidth="1"/>
    <col min="8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80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30"/>
      <c r="F8" s="3" t="s">
        <v>74</v>
      </c>
    </row>
    <row r="9" spans="1:5" ht="16.5" customHeight="1">
      <c r="A9" s="25"/>
      <c r="B9" s="28"/>
      <c r="C9" s="174"/>
      <c r="D9" s="29"/>
      <c r="E9" s="30"/>
    </row>
    <row r="10" spans="1:5" ht="16.5" customHeight="1">
      <c r="A10" s="25"/>
      <c r="B10" s="28"/>
      <c r="C10" s="174"/>
      <c r="D10" s="29"/>
      <c r="E10" s="30"/>
    </row>
    <row r="11" spans="1:5" ht="16.5" customHeight="1">
      <c r="A11" s="25"/>
      <c r="B11" s="23"/>
      <c r="C11" s="174"/>
      <c r="D11" s="29"/>
      <c r="E11" s="30"/>
    </row>
    <row r="12" spans="1:5" ht="16.5" customHeight="1">
      <c r="A12" s="25"/>
      <c r="B12" s="23"/>
      <c r="C12" s="174"/>
      <c r="D12" s="29"/>
      <c r="E12" s="30"/>
    </row>
    <row r="13" spans="1:5" ht="16.5" customHeight="1">
      <c r="A13" s="25"/>
      <c r="B13" s="28"/>
      <c r="C13" s="174"/>
      <c r="D13" s="29"/>
      <c r="E13" s="30"/>
    </row>
    <row r="14" spans="1:5" ht="16.5" customHeight="1">
      <c r="A14" s="25"/>
      <c r="B14" s="28"/>
      <c r="C14" s="178"/>
      <c r="D14" s="30"/>
      <c r="E14" s="30"/>
    </row>
    <row r="15" spans="1:5" ht="16.5" customHeight="1">
      <c r="A15" s="25"/>
      <c r="B15" s="28"/>
      <c r="C15" s="26"/>
      <c r="D15" s="30"/>
      <c r="E15" s="30"/>
    </row>
    <row r="16" spans="1:5" ht="16.5" customHeight="1">
      <c r="A16" s="31" t="s">
        <v>67</v>
      </c>
      <c r="B16" s="32"/>
      <c r="C16" s="33"/>
      <c r="D16" s="34">
        <f>SUM(D8:D15)</f>
        <v>0</v>
      </c>
      <c r="E16" s="34">
        <f>SUM(E8:E15)</f>
        <v>0</v>
      </c>
    </row>
    <row r="17" spans="1:5" ht="16.5" customHeight="1">
      <c r="A17" s="35" t="s">
        <v>68</v>
      </c>
      <c r="B17" s="36"/>
      <c r="C17" s="37"/>
      <c r="D17" s="38"/>
      <c r="E17" s="39">
        <f>+D16-E16</f>
        <v>0</v>
      </c>
    </row>
    <row r="18" spans="1:6" ht="16.5" customHeight="1">
      <c r="A18" s="40" t="s">
        <v>69</v>
      </c>
      <c r="B18" s="41"/>
      <c r="C18" s="42"/>
      <c r="D18" s="43"/>
      <c r="E18" s="44" t="e">
        <f>E5-E17</f>
        <v>#REF!</v>
      </c>
      <c r="F18" s="66" t="e">
        <f>IF(E18&lt;-1,"Ikke korrekt avstemt",IF(E18&lt;0,"Øredifferanse",IF(E18&gt;1,"Ikke korrekt avstemt",IF(E18&gt;0,"Øresdifferanse","OK"))))</f>
        <v>#REF!</v>
      </c>
    </row>
    <row r="19" spans="1:5" ht="16.5" customHeight="1">
      <c r="A19" s="45"/>
      <c r="B19" s="46"/>
      <c r="C19" s="47"/>
      <c r="D19" s="48"/>
      <c r="E19" s="49"/>
    </row>
    <row r="20" spans="1:5" ht="16.5" customHeight="1">
      <c r="A20" s="50"/>
      <c r="B20" s="51"/>
      <c r="C20" s="52"/>
      <c r="D20" s="53"/>
      <c r="E20" s="54"/>
    </row>
    <row r="21" spans="1:4" ht="16.5" customHeight="1">
      <c r="A21" s="51"/>
      <c r="B21" s="51"/>
      <c r="C21" s="52"/>
      <c r="D21" s="54"/>
    </row>
    <row r="22" spans="1:4" ht="24.75" customHeight="1">
      <c r="A22" s="55" t="s">
        <v>70</v>
      </c>
      <c r="B22" s="56"/>
      <c r="C22" s="57" t="s">
        <v>71</v>
      </c>
      <c r="D22" s="58"/>
    </row>
    <row r="23" spans="1:4" ht="24.75" customHeight="1">
      <c r="A23" s="59" t="s">
        <v>72</v>
      </c>
      <c r="B23" s="60"/>
      <c r="C23" s="57" t="s">
        <v>64</v>
      </c>
      <c r="D23" s="54"/>
    </row>
    <row r="24" spans="1:4" ht="13.5">
      <c r="A24" s="52"/>
      <c r="B24" s="52"/>
      <c r="C24" s="52"/>
      <c r="D24" s="54"/>
    </row>
    <row r="25" spans="1:4" ht="13.5">
      <c r="A25" s="65" t="s">
        <v>76</v>
      </c>
      <c r="B25" s="52"/>
      <c r="C25" s="52"/>
      <c r="D25" s="54"/>
    </row>
    <row r="26" spans="1:4" ht="13.5">
      <c r="A26" s="52"/>
      <c r="B26" s="52"/>
      <c r="C26" s="52"/>
      <c r="D26" s="54"/>
    </row>
    <row r="27" spans="1:4" ht="13.5">
      <c r="A27" s="52"/>
      <c r="B27" s="162"/>
      <c r="C27"/>
      <c r="D27"/>
    </row>
    <row r="28" spans="1:5" ht="13.5">
      <c r="A28" s="52"/>
      <c r="B28" s="162"/>
      <c r="C28"/>
      <c r="D28"/>
      <c r="E28" s="179"/>
    </row>
    <row r="29" spans="2:5" ht="13.5">
      <c r="B29" s="162"/>
      <c r="C29"/>
      <c r="D29"/>
      <c r="E29" s="179"/>
    </row>
    <row r="30" ht="13.5"/>
    <row r="31" ht="13.5"/>
    <row r="32" ht="13.5"/>
    <row r="33" ht="13.5"/>
    <row r="34" ht="13.5"/>
    <row r="35" ht="13.5"/>
    <row r="36" ht="13.5">
      <c r="E36" s="54"/>
    </row>
    <row r="37" ht="13.5">
      <c r="E37" s="54"/>
    </row>
    <row r="38" ht="13.5">
      <c r="E38" s="54"/>
    </row>
    <row r="39" ht="13.5">
      <c r="E39" s="54"/>
    </row>
    <row r="40" spans="5:7" ht="13.5">
      <c r="E40" s="54"/>
      <c r="F40" s="52"/>
      <c r="G40" s="52"/>
    </row>
    <row r="41" ht="13.5">
      <c r="E41" s="5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</sheetData>
  <sheetProtection/>
  <mergeCells count="1">
    <mergeCell ref="B1:E1"/>
  </mergeCells>
  <hyperlinks>
    <hyperlink ref="A25" location="Råbalanse!A1" display="Tilbake"/>
  </hyperlinks>
  <printOptions/>
  <pageMargins left="0.787401575" right="0.787401575" top="0.56" bottom="0.53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37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7" width="10.140625" style="3" customWidth="1"/>
    <col min="8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30"/>
      <c r="F8" s="3" t="s">
        <v>74</v>
      </c>
    </row>
    <row r="9" spans="1:5" ht="16.5" customHeight="1">
      <c r="A9" s="25"/>
      <c r="B9" s="28"/>
      <c r="C9" s="174"/>
      <c r="D9" s="29"/>
      <c r="E9" s="30"/>
    </row>
    <row r="10" spans="1:5" ht="16.5" customHeight="1">
      <c r="A10" s="25"/>
      <c r="B10" s="28"/>
      <c r="C10" s="178"/>
      <c r="D10" s="30"/>
      <c r="E10" s="30"/>
    </row>
    <row r="11" spans="1:5" ht="16.5" customHeight="1">
      <c r="A11" s="25"/>
      <c r="B11" s="28"/>
      <c r="C11" s="26"/>
      <c r="D11" s="30"/>
      <c r="E11" s="30"/>
    </row>
    <row r="12" spans="1:5" ht="16.5" customHeight="1">
      <c r="A12" s="31" t="s">
        <v>67</v>
      </c>
      <c r="B12" s="32"/>
      <c r="C12" s="33"/>
      <c r="D12" s="34">
        <f>SUM(D8:D11)</f>
        <v>0</v>
      </c>
      <c r="E12" s="34">
        <f>SUM(E8:E11)</f>
        <v>0</v>
      </c>
    </row>
    <row r="13" spans="1:5" ht="16.5" customHeight="1">
      <c r="A13" s="35" t="s">
        <v>68</v>
      </c>
      <c r="B13" s="36"/>
      <c r="C13" s="37"/>
      <c r="D13" s="38"/>
      <c r="E13" s="39">
        <f>+D12-E12</f>
        <v>0</v>
      </c>
    </row>
    <row r="14" spans="1:6" ht="16.5" customHeight="1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</row>
    <row r="15" spans="1:5" ht="16.5" customHeight="1">
      <c r="A15" s="45"/>
      <c r="B15" s="46"/>
      <c r="C15" s="47"/>
      <c r="D15" s="48"/>
      <c r="E15" s="49"/>
    </row>
    <row r="16" spans="1:5" ht="16.5" customHeight="1">
      <c r="A16" s="50"/>
      <c r="B16" s="51"/>
      <c r="C16" s="52"/>
      <c r="D16" s="53"/>
      <c r="E16" s="54"/>
    </row>
    <row r="17" spans="1:4" ht="16.5" customHeight="1">
      <c r="A17" s="51"/>
      <c r="B17" s="51"/>
      <c r="C17" s="52"/>
      <c r="D17" s="54"/>
    </row>
    <row r="18" spans="1:4" ht="24.75" customHeight="1">
      <c r="A18" s="55" t="s">
        <v>70</v>
      </c>
      <c r="B18" s="56"/>
      <c r="C18" s="57" t="s">
        <v>71</v>
      </c>
      <c r="D18" s="58"/>
    </row>
    <row r="19" spans="1:4" ht="24.75" customHeight="1">
      <c r="A19" s="59" t="s">
        <v>72</v>
      </c>
      <c r="B19" s="60"/>
      <c r="C19" s="57" t="s">
        <v>64</v>
      </c>
      <c r="D19" s="54"/>
    </row>
    <row r="20" spans="1:4" ht="13.5">
      <c r="A20" s="52"/>
      <c r="B20" s="52"/>
      <c r="C20" s="52"/>
      <c r="D20" s="54"/>
    </row>
    <row r="21" spans="1:4" ht="13.5">
      <c r="A21" s="65" t="s">
        <v>76</v>
      </c>
      <c r="B21" s="52"/>
      <c r="C21" s="52"/>
      <c r="D21" s="54"/>
    </row>
    <row r="22" spans="1:4" ht="13.5">
      <c r="A22" s="52"/>
      <c r="B22" s="162"/>
      <c r="C22"/>
      <c r="D22"/>
    </row>
    <row r="23" spans="1:5" ht="13.5">
      <c r="A23" s="52"/>
      <c r="B23" s="162"/>
      <c r="C23"/>
      <c r="D23"/>
      <c r="E23" s="179"/>
    </row>
    <row r="24" spans="1:5" ht="13.5">
      <c r="A24" s="52"/>
      <c r="B24" s="162"/>
      <c r="C24"/>
      <c r="D24"/>
      <c r="E24" s="179"/>
    </row>
    <row r="25" ht="13.5"/>
    <row r="26" ht="13.5"/>
    <row r="27" ht="13.5"/>
    <row r="28" ht="13.5"/>
    <row r="29" ht="13.5"/>
    <row r="30" ht="13.5"/>
    <row r="31" ht="13.5"/>
    <row r="32" ht="13.5">
      <c r="E32" s="54"/>
    </row>
    <row r="33" ht="13.5">
      <c r="E33" s="54"/>
    </row>
    <row r="34" ht="13.5">
      <c r="E34" s="54"/>
    </row>
    <row r="35" ht="13.5">
      <c r="E35" s="54"/>
    </row>
    <row r="36" spans="5:7" ht="13.5">
      <c r="E36" s="54"/>
      <c r="F36" s="52"/>
      <c r="G36" s="52"/>
    </row>
    <row r="37" ht="13.5">
      <c r="E37" s="54"/>
    </row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</sheetData>
  <sheetProtection/>
  <mergeCells count="1">
    <mergeCell ref="B1:E1"/>
  </mergeCells>
  <hyperlinks>
    <hyperlink ref="A21" location="Råbalanse!A1" display="Tilbake"/>
  </hyperlinks>
  <printOptions/>
  <pageMargins left="0.787401575" right="0.787401575" top="0.52" bottom="0.48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6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85"/>
      <c r="B8" s="86"/>
      <c r="C8" s="86"/>
      <c r="D8" s="192"/>
      <c r="E8" s="30"/>
      <c r="F8" s="3" t="s">
        <v>74</v>
      </c>
    </row>
    <row r="9" spans="1:5" ht="16.5" customHeight="1">
      <c r="A9" s="85"/>
      <c r="B9" s="86"/>
      <c r="C9" s="86"/>
      <c r="D9" s="192"/>
      <c r="E9" s="30"/>
    </row>
    <row r="10" spans="1:5" ht="16.5" customHeight="1">
      <c r="A10" s="85"/>
      <c r="B10" s="86"/>
      <c r="C10" s="86"/>
      <c r="D10" s="192"/>
      <c r="E10" s="30"/>
    </row>
    <row r="11" spans="1:5" ht="16.5" customHeight="1">
      <c r="A11" s="85"/>
      <c r="B11" s="86"/>
      <c r="C11" s="86"/>
      <c r="D11" s="192"/>
      <c r="E11" s="30"/>
    </row>
    <row r="12" spans="1:5" ht="16.5" customHeight="1">
      <c r="A12" s="85"/>
      <c r="B12" s="86"/>
      <c r="C12" s="86"/>
      <c r="D12" s="192"/>
      <c r="E12" s="30"/>
    </row>
    <row r="13" spans="1:5" ht="16.5" customHeight="1">
      <c r="A13" s="85"/>
      <c r="B13" s="86"/>
      <c r="C13" s="86"/>
      <c r="D13" s="192"/>
      <c r="E13" s="30"/>
    </row>
    <row r="14" spans="1:5" ht="16.5" customHeight="1">
      <c r="A14" s="85"/>
      <c r="B14" s="86"/>
      <c r="C14" s="86"/>
      <c r="D14" s="192"/>
      <c r="E14" s="30"/>
    </row>
    <row r="15" spans="1:5" ht="16.5" customHeight="1">
      <c r="A15" s="85"/>
      <c r="B15" s="86"/>
      <c r="C15" s="26"/>
      <c r="D15" s="193"/>
      <c r="E15" s="30"/>
    </row>
    <row r="16" spans="1:5" ht="16.5" customHeight="1">
      <c r="A16" s="85"/>
      <c r="B16" s="86"/>
      <c r="C16" s="86"/>
      <c r="D16" s="192"/>
      <c r="E16" s="30"/>
    </row>
    <row r="17" spans="1:5" ht="16.5" customHeight="1">
      <c r="A17" s="85"/>
      <c r="B17" s="86"/>
      <c r="C17" s="86"/>
      <c r="D17" s="192"/>
      <c r="E17" s="30"/>
    </row>
    <row r="18" spans="1:5" ht="16.5" customHeight="1">
      <c r="A18" s="85"/>
      <c r="B18" s="86"/>
      <c r="C18" s="86"/>
      <c r="D18" s="192"/>
      <c r="E18" s="30"/>
    </row>
    <row r="19" spans="1:5" ht="16.5" customHeight="1">
      <c r="A19" s="85"/>
      <c r="B19" s="86"/>
      <c r="C19" s="86"/>
      <c r="D19" s="192"/>
      <c r="E19" s="30"/>
    </row>
    <row r="20" spans="1:5" ht="16.5" customHeight="1">
      <c r="A20" s="85"/>
      <c r="B20" s="86"/>
      <c r="C20" s="26"/>
      <c r="D20" s="193"/>
      <c r="E20" s="30"/>
    </row>
    <row r="21" spans="1:5" ht="16.5" customHeight="1">
      <c r="A21" s="31" t="s">
        <v>67</v>
      </c>
      <c r="B21" s="32"/>
      <c r="C21" s="33"/>
      <c r="D21" s="34">
        <f>SUM(D8:D20)</f>
        <v>0</v>
      </c>
      <c r="E21" s="34">
        <f>SUM(E8:E20)</f>
        <v>0</v>
      </c>
    </row>
    <row r="22" spans="1:5" ht="16.5" customHeight="1">
      <c r="A22" s="35" t="s">
        <v>68</v>
      </c>
      <c r="B22" s="36"/>
      <c r="C22" s="37"/>
      <c r="D22" s="38"/>
      <c r="E22" s="39">
        <f>+D21-E21</f>
        <v>0</v>
      </c>
    </row>
    <row r="23" spans="1:6" ht="16.5" customHeight="1">
      <c r="A23" s="40" t="s">
        <v>69</v>
      </c>
      <c r="B23" s="41"/>
      <c r="C23" s="42"/>
      <c r="D23" s="43"/>
      <c r="E23" s="44" t="e">
        <f>E5-E22</f>
        <v>#REF!</v>
      </c>
      <c r="F23" s="66" t="e">
        <f>IF(E23&lt;-1,"Ikke korrekt avstemt",IF(E23&lt;0,"Øredifferanse",IF(E23&gt;1,"Ikke korrekt avstemt",IF(E23&gt;0,"Øresdifferanse","OK"))))</f>
        <v>#REF!</v>
      </c>
    </row>
    <row r="24" spans="1:5" ht="24.75" customHeight="1">
      <c r="A24" s="45"/>
      <c r="B24" s="46"/>
      <c r="C24" s="47"/>
      <c r="D24" s="48"/>
      <c r="E24" s="49"/>
    </row>
    <row r="25" spans="1:5" ht="24.75" customHeight="1">
      <c r="A25" s="50"/>
      <c r="B25" s="51"/>
      <c r="C25" s="52"/>
      <c r="D25" s="53"/>
      <c r="E25" s="54"/>
    </row>
    <row r="26" spans="1:4" ht="16.5" customHeight="1">
      <c r="A26" s="51"/>
      <c r="B26" s="51"/>
      <c r="C26" s="52"/>
      <c r="D26" s="54"/>
    </row>
    <row r="27" spans="1:4" ht="16.5" customHeight="1">
      <c r="A27" s="55" t="s">
        <v>70</v>
      </c>
      <c r="B27" s="56"/>
      <c r="C27" s="57" t="s">
        <v>71</v>
      </c>
      <c r="D27" s="58"/>
    </row>
    <row r="28" spans="1:4" ht="16.5" customHeight="1">
      <c r="A28" s="59" t="s">
        <v>72</v>
      </c>
      <c r="B28" s="60"/>
      <c r="C28" s="57" t="s">
        <v>64</v>
      </c>
      <c r="D28" s="54"/>
    </row>
    <row r="29" spans="1:4" ht="16.5" customHeight="1">
      <c r="A29" s="52"/>
      <c r="B29" s="52"/>
      <c r="C29" s="52"/>
      <c r="D29" s="54"/>
    </row>
    <row r="30" spans="1:4" ht="16.5" customHeight="1">
      <c r="A30" s="65" t="s">
        <v>76</v>
      </c>
      <c r="B30" s="52"/>
      <c r="C30" s="52"/>
      <c r="D30" s="54"/>
    </row>
    <row r="31" spans="1:4" ht="16.5" customHeight="1">
      <c r="A31" s="52"/>
      <c r="B31" s="52"/>
      <c r="C31" s="52"/>
      <c r="D31" s="54"/>
    </row>
    <row r="32" spans="1:4" ht="16.5" customHeight="1">
      <c r="A32" s="52"/>
      <c r="B32" s="75"/>
      <c r="C32" s="75"/>
      <c r="D32" s="54"/>
    </row>
    <row r="33" spans="1:4" ht="16.5" customHeight="1">
      <c r="A33" s="52"/>
      <c r="B33" s="75"/>
      <c r="C33" s="190"/>
      <c r="D33" s="54"/>
    </row>
    <row r="34" spans="2:3" ht="16.5" customHeight="1">
      <c r="B34" s="191"/>
      <c r="C34" s="191"/>
    </row>
    <row r="35" spans="2:3" ht="16.5" customHeight="1">
      <c r="B35" s="191"/>
      <c r="C35" s="191"/>
    </row>
    <row r="36" spans="2:3" ht="13.5" customHeight="1">
      <c r="B36" s="191"/>
      <c r="C36" s="191"/>
    </row>
    <row r="37" spans="2:3" ht="24.75" customHeight="1">
      <c r="B37" s="191"/>
      <c r="C37" s="191"/>
    </row>
    <row r="38" spans="2:3" ht="24.75" customHeight="1">
      <c r="B38" s="191"/>
      <c r="C38" s="191"/>
    </row>
    <row r="39" spans="2:3" ht="13.5" customHeight="1">
      <c r="B39" s="191"/>
      <c r="C39" s="191"/>
    </row>
    <row r="40" spans="2:3" ht="13.5" customHeight="1">
      <c r="B40" s="191"/>
      <c r="C40" s="191"/>
    </row>
    <row r="41" spans="2:5" ht="13.5" customHeight="1">
      <c r="B41" s="191"/>
      <c r="C41" s="191"/>
      <c r="E41" s="54"/>
    </row>
    <row r="42" spans="2:8" ht="13.5" customHeight="1">
      <c r="B42" s="191"/>
      <c r="C42" s="191"/>
      <c r="E42" s="54"/>
      <c r="F42" s="52"/>
      <c r="G42" s="52"/>
      <c r="H42" s="52"/>
    </row>
    <row r="43" ht="13.5">
      <c r="E43" s="54"/>
    </row>
    <row r="44" ht="13.5" customHeight="1">
      <c r="E44" s="54"/>
    </row>
    <row r="45" ht="13.5" customHeight="1">
      <c r="E45" s="54"/>
    </row>
    <row r="46" ht="13.5" customHeight="1">
      <c r="E46" s="54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</sheetData>
  <sheetProtection/>
  <mergeCells count="1">
    <mergeCell ref="B1:E1"/>
  </mergeCells>
  <hyperlinks>
    <hyperlink ref="A30" location="Råbalanse!A1" display="Tilbake"/>
  </hyperlinks>
  <printOptions/>
  <pageMargins left="0.787401575" right="0.787401575" top="0.35" bottom="0.37" header="0.5" footer="0.5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30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5.00390625" style="3" bestFit="1" customWidth="1"/>
    <col min="2" max="2" width="22.00390625" style="3" bestFit="1" customWidth="1"/>
    <col min="3" max="3" width="32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2:4" ht="16.5" customHeight="1">
      <c r="B4" s="52"/>
      <c r="C4" s="52"/>
      <c r="D4" s="54"/>
    </row>
    <row r="5" spans="1:4" ht="16.5" customHeight="1">
      <c r="A5" s="181" t="s">
        <v>50</v>
      </c>
      <c r="B5" s="182"/>
      <c r="C5" s="182"/>
      <c r="D5" s="54"/>
    </row>
    <row r="6" spans="1:5" ht="16.5" customHeight="1">
      <c r="A6" s="182"/>
      <c r="B6" s="271">
        <f>+B3</f>
        <v>42735</v>
      </c>
      <c r="C6" s="54"/>
      <c r="E6" s="3"/>
    </row>
    <row r="7" spans="1:5" ht="16.5" customHeight="1">
      <c r="A7" s="184" t="s">
        <v>40</v>
      </c>
      <c r="B7" s="185" t="s">
        <v>87</v>
      </c>
      <c r="C7" s="54"/>
      <c r="E7" s="3"/>
    </row>
    <row r="8" spans="1:5" ht="16.5" customHeight="1">
      <c r="A8" s="182">
        <v>1270</v>
      </c>
      <c r="B8" s="183" t="e">
        <f>+Råbalanse!#REF!</f>
        <v>#REF!</v>
      </c>
      <c r="C8" s="27"/>
      <c r="E8" s="3"/>
    </row>
    <row r="9" spans="1:5" ht="16.5" customHeight="1">
      <c r="A9" s="182"/>
      <c r="B9" s="183"/>
      <c r="C9" s="27"/>
      <c r="E9" s="3"/>
    </row>
    <row r="10" spans="1:5" ht="16.5" customHeight="1">
      <c r="A10" s="182"/>
      <c r="B10" s="183"/>
      <c r="C10" s="27"/>
      <c r="E10" s="3"/>
    </row>
    <row r="11" spans="1:5" ht="16.5" customHeight="1">
      <c r="A11" s="182"/>
      <c r="B11" s="183"/>
      <c r="C11" s="27"/>
      <c r="E11" s="3"/>
    </row>
    <row r="12" spans="1:5" ht="16.5" customHeight="1">
      <c r="A12" s="186"/>
      <c r="B12" s="186" t="e">
        <f>SUM(B8:B11)</f>
        <v>#REF!</v>
      </c>
      <c r="C12" s="27"/>
      <c r="E12" s="3"/>
    </row>
    <row r="13" spans="1:5" ht="13.5" customHeight="1">
      <c r="A13" s="182"/>
      <c r="B13" s="183"/>
      <c r="C13" s="27"/>
      <c r="E13" s="3"/>
    </row>
    <row r="14" spans="1:5" ht="24.75" customHeight="1">
      <c r="A14" s="184" t="s">
        <v>41</v>
      </c>
      <c r="B14" s="185" t="s">
        <v>87</v>
      </c>
      <c r="C14" s="27"/>
      <c r="E14" s="3"/>
    </row>
    <row r="15" spans="1:5" ht="24.75" customHeight="1">
      <c r="A15" s="182">
        <v>1271</v>
      </c>
      <c r="B15" s="183" t="e">
        <f>+Råbalanse!#REF!</f>
        <v>#REF!</v>
      </c>
      <c r="C15" s="27"/>
      <c r="D15" s="54"/>
      <c r="E15" s="3"/>
    </row>
    <row r="16" spans="1:5" ht="13.5" customHeight="1">
      <c r="A16" s="182"/>
      <c r="B16" s="183"/>
      <c r="C16" s="27"/>
      <c r="D16" s="54"/>
      <c r="E16" s="3"/>
    </row>
    <row r="17" spans="1:5" ht="13.5" customHeight="1">
      <c r="A17" s="182"/>
      <c r="B17" s="183"/>
      <c r="C17" s="27"/>
      <c r="D17" s="54"/>
      <c r="E17" s="3"/>
    </row>
    <row r="18" spans="1:5" ht="13.5" customHeight="1">
      <c r="A18" s="182"/>
      <c r="B18" s="183"/>
      <c r="C18" s="27"/>
      <c r="D18" s="54"/>
      <c r="E18" s="3"/>
    </row>
    <row r="19" spans="1:7" ht="13.5" customHeight="1">
      <c r="A19" s="186"/>
      <c r="B19" s="186" t="e">
        <f>SUM(B15:B18)</f>
        <v>#REF!</v>
      </c>
      <c r="C19" s="66"/>
      <c r="D19" s="54"/>
      <c r="E19" s="52"/>
      <c r="F19" s="52"/>
      <c r="G19" s="52"/>
    </row>
    <row r="20" spans="1:5" ht="15">
      <c r="A20" s="182"/>
      <c r="B20" s="183"/>
      <c r="C20" s="27"/>
      <c r="D20" s="54"/>
      <c r="E20" s="3"/>
    </row>
    <row r="21" spans="1:5" ht="13.5" customHeight="1">
      <c r="A21" s="184" t="s">
        <v>42</v>
      </c>
      <c r="B21" s="185" t="s">
        <v>87</v>
      </c>
      <c r="C21" s="27"/>
      <c r="E21" s="3"/>
    </row>
    <row r="22" spans="1:5" ht="13.5" customHeight="1">
      <c r="A22" s="182">
        <v>6014</v>
      </c>
      <c r="B22" s="183"/>
      <c r="C22" s="27"/>
      <c r="E22" s="3"/>
    </row>
    <row r="23" spans="1:5" ht="13.5" customHeight="1">
      <c r="A23" s="182"/>
      <c r="B23" s="183"/>
      <c r="C23" s="27"/>
      <c r="E23" s="3"/>
    </row>
    <row r="24" spans="1:5" ht="13.5" customHeight="1">
      <c r="A24" s="182"/>
      <c r="B24" s="183"/>
      <c r="C24" s="27"/>
      <c r="E24" s="3"/>
    </row>
    <row r="25" spans="1:5" ht="13.5" customHeight="1">
      <c r="A25" s="182"/>
      <c r="B25" s="183"/>
      <c r="C25" s="27"/>
      <c r="E25" s="3"/>
    </row>
    <row r="26" spans="1:5" ht="13.5" customHeight="1">
      <c r="A26" s="186"/>
      <c r="B26" s="186">
        <f>SUM(B22:B25)</f>
        <v>0</v>
      </c>
      <c r="C26" s="27"/>
      <c r="E26" s="3"/>
    </row>
    <row r="27" spans="1:5" ht="13.5" customHeight="1">
      <c r="A27" s="182"/>
      <c r="B27" s="187"/>
      <c r="C27" s="27"/>
      <c r="E27" s="3"/>
    </row>
    <row r="28" spans="1:5" ht="13.5" customHeight="1">
      <c r="A28" s="181" t="s">
        <v>43</v>
      </c>
      <c r="B28" s="188" t="e">
        <f>+B12+B19</f>
        <v>#REF!</v>
      </c>
      <c r="C28" s="27"/>
      <c r="E28" s="3"/>
    </row>
    <row r="29" spans="3:5" ht="13.5" customHeight="1">
      <c r="C29" s="27"/>
      <c r="E29" s="3"/>
    </row>
    <row r="30" ht="13.5" customHeight="1">
      <c r="A30" s="65" t="s">
        <v>76</v>
      </c>
    </row>
    <row r="31" ht="13.5" customHeight="1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</sheetData>
  <sheetProtection/>
  <mergeCells count="1">
    <mergeCell ref="B1:E1"/>
  </mergeCells>
  <hyperlinks>
    <hyperlink ref="A30" location="Råbalanse!A1" display="Tilbake"/>
  </hyperlinks>
  <printOptions/>
  <pageMargins left="0.787401575" right="0.787401575" top="0.32" bottom="0.32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36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23.8515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3"/>
      <c r="E3" s="3"/>
    </row>
    <row r="4" spans="1:5" ht="15">
      <c r="A4" s="194"/>
      <c r="B4"/>
      <c r="C4"/>
      <c r="D4" s="3"/>
      <c r="E4" s="3"/>
    </row>
    <row r="5" spans="1:5" ht="19.5" customHeight="1">
      <c r="A5"/>
      <c r="B5"/>
      <c r="C5"/>
      <c r="D5" s="3"/>
      <c r="E5" s="3"/>
    </row>
    <row r="6" spans="1:5" ht="19.5" customHeight="1">
      <c r="A6" s="199" t="s">
        <v>40</v>
      </c>
      <c r="B6" s="199" t="s">
        <v>87</v>
      </c>
      <c r="D6" s="3"/>
      <c r="E6" s="3"/>
    </row>
    <row r="7" spans="1:5" ht="19.5" customHeight="1">
      <c r="A7">
        <v>1288</v>
      </c>
      <c r="B7" s="77" t="e">
        <f>+Råbalanse!#REF!</f>
        <v>#REF!</v>
      </c>
      <c r="D7" s="3"/>
      <c r="E7" s="3"/>
    </row>
    <row r="8" spans="1:5" ht="16.5" customHeight="1">
      <c r="A8"/>
      <c r="B8" s="77"/>
      <c r="D8" s="3"/>
      <c r="E8" s="3"/>
    </row>
    <row r="9" spans="1:5" ht="16.5" customHeight="1">
      <c r="A9" s="200"/>
      <c r="B9" s="201" t="e">
        <f>+B7+B8</f>
        <v>#REF!</v>
      </c>
      <c r="D9" s="3"/>
      <c r="E9" s="3"/>
    </row>
    <row r="10" spans="1:5" ht="16.5" customHeight="1">
      <c r="A10"/>
      <c r="B10" s="77"/>
      <c r="D10" s="3"/>
      <c r="E10" s="3"/>
    </row>
    <row r="11" spans="1:5" ht="16.5" customHeight="1">
      <c r="A11"/>
      <c r="B11" s="77"/>
      <c r="D11" s="3"/>
      <c r="E11" s="3"/>
    </row>
    <row r="12" spans="1:5" ht="16.5" customHeight="1">
      <c r="A12" s="199" t="s">
        <v>41</v>
      </c>
      <c r="B12" s="199" t="str">
        <f>+B6</f>
        <v>Bokført 2010</v>
      </c>
      <c r="D12" s="3"/>
      <c r="E12" s="3"/>
    </row>
    <row r="13" spans="1:5" ht="16.5" customHeight="1">
      <c r="A13">
        <v>1289</v>
      </c>
      <c r="B13" s="77" t="e">
        <f>+Råbalanse!#REF!</f>
        <v>#REF!</v>
      </c>
      <c r="D13" s="3"/>
      <c r="E13" s="3"/>
    </row>
    <row r="14" spans="1:5" ht="16.5" customHeight="1">
      <c r="A14"/>
      <c r="B14" s="77"/>
      <c r="D14" s="3"/>
      <c r="E14" s="3"/>
    </row>
    <row r="15" spans="1:5" ht="16.5" customHeight="1">
      <c r="A15" s="200"/>
      <c r="B15" s="201" t="e">
        <f>+B13+B14</f>
        <v>#REF!</v>
      </c>
      <c r="D15" s="3"/>
      <c r="E15" s="3"/>
    </row>
    <row r="16" spans="1:5" ht="16.5" customHeight="1">
      <c r="A16"/>
      <c r="B16" s="77"/>
      <c r="D16" s="3"/>
      <c r="E16" s="3"/>
    </row>
    <row r="17" spans="1:5" ht="15">
      <c r="A17" s="199" t="s">
        <v>51</v>
      </c>
      <c r="B17" s="199" t="str">
        <f>+B6</f>
        <v>Bokført 2010</v>
      </c>
      <c r="C17" s="58"/>
      <c r="E17" s="3"/>
    </row>
    <row r="18" spans="1:5" ht="18.75" customHeight="1">
      <c r="A18" s="197">
        <v>6007</v>
      </c>
      <c r="B18" s="198"/>
      <c r="C18" s="54"/>
      <c r="E18" s="3"/>
    </row>
    <row r="19" spans="1:5" ht="16.5" customHeight="1">
      <c r="A19"/>
      <c r="B19" s="77"/>
      <c r="C19" s="54"/>
      <c r="E19" s="3"/>
    </row>
    <row r="20" spans="1:5" ht="16.5" customHeight="1">
      <c r="A20" s="200"/>
      <c r="B20" s="201">
        <f>+B18+B19</f>
        <v>0</v>
      </c>
      <c r="C20" s="54"/>
      <c r="E20" s="3"/>
    </row>
    <row r="21" spans="1:5" ht="16.5" customHeight="1">
      <c r="A21"/>
      <c r="B21" s="77"/>
      <c r="C21" s="54"/>
      <c r="E21" s="3"/>
    </row>
    <row r="22" spans="1:5" ht="16.5" customHeight="1">
      <c r="A22"/>
      <c r="B22"/>
      <c r="C22" s="54"/>
      <c r="E22" s="3"/>
    </row>
    <row r="23" spans="1:5" ht="16.5" customHeight="1">
      <c r="A23" s="195" t="s">
        <v>88</v>
      </c>
      <c r="B23" s="196" t="e">
        <f>+B9+B15</f>
        <v>#REF!</v>
      </c>
      <c r="C23" s="54"/>
      <c r="E23" s="3"/>
    </row>
    <row r="24" ht="16.5" customHeight="1"/>
    <row r="25" ht="16.5" customHeight="1">
      <c r="A25" s="65" t="s">
        <v>76</v>
      </c>
    </row>
    <row r="26" ht="16.5" customHeight="1">
      <c r="C26" s="77"/>
    </row>
    <row r="27" ht="16.5" customHeight="1"/>
    <row r="28" ht="16.5" customHeight="1"/>
    <row r="29" ht="13.5" customHeight="1"/>
    <row r="30" ht="24.75" customHeight="1"/>
    <row r="31" ht="24.75" customHeight="1">
      <c r="E31" s="54"/>
    </row>
    <row r="32" ht="13.5" customHeight="1">
      <c r="E32" s="54"/>
    </row>
    <row r="33" ht="13.5" customHeight="1">
      <c r="E33" s="54"/>
    </row>
    <row r="34" ht="13.5" customHeight="1">
      <c r="E34" s="54"/>
    </row>
    <row r="35" spans="5:8" ht="13.5" customHeight="1">
      <c r="E35" s="54"/>
      <c r="F35" s="52"/>
      <c r="G35" s="52"/>
      <c r="H35" s="52"/>
    </row>
    <row r="36" ht="13.5">
      <c r="E36" s="54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</sheetData>
  <sheetProtection/>
  <mergeCells count="1">
    <mergeCell ref="B1:E1"/>
  </mergeCells>
  <hyperlinks>
    <hyperlink ref="A20" location="Råbalanse!A1" display="Tilbake"/>
    <hyperlink ref="A25" location="Råbalanse!A1" display="Tilbake"/>
  </hyperlinks>
  <printOptions/>
  <pageMargins left="0.787401575" right="0.787401575" top="0.44" bottom="0.58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19.28125" style="0" customWidth="1"/>
    <col min="2" max="2" width="23.8515625" style="0" customWidth="1"/>
    <col min="3" max="3" width="35.28125" style="0" customWidth="1"/>
    <col min="4" max="4" width="13.8515625" style="0" customWidth="1"/>
    <col min="5" max="5" width="15.14062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30"/>
      <c r="F8" s="3"/>
    </row>
    <row r="9" spans="1:6" ht="13.5">
      <c r="A9" s="25"/>
      <c r="B9" s="28"/>
      <c r="C9" s="26"/>
      <c r="D9" s="18"/>
      <c r="E9" s="18"/>
      <c r="F9" s="3"/>
    </row>
    <row r="10" spans="1:6" ht="13.5">
      <c r="A10" s="25"/>
      <c r="B10" s="28"/>
      <c r="C10" s="26"/>
      <c r="D10" s="18"/>
      <c r="E10" s="18"/>
      <c r="F10" s="3"/>
    </row>
    <row r="11" spans="1:6" ht="13.5">
      <c r="A11" s="25"/>
      <c r="B11" s="28"/>
      <c r="C11" s="26"/>
      <c r="D11" s="18"/>
      <c r="E11" s="18"/>
      <c r="F11" s="3"/>
    </row>
    <row r="12" spans="1:6" ht="13.5">
      <c r="A12" s="25"/>
      <c r="B12" s="63"/>
      <c r="C12" s="26"/>
      <c r="D12" s="18"/>
      <c r="E12" s="18"/>
      <c r="F12" s="3"/>
    </row>
    <row r="13" spans="1:6" ht="13.5">
      <c r="A13" s="25"/>
      <c r="B13" s="28"/>
      <c r="C13" s="26"/>
      <c r="D13" s="18"/>
      <c r="E13" s="18"/>
      <c r="F13" s="3"/>
    </row>
    <row r="14" spans="1:6" ht="15">
      <c r="A14" s="31" t="s">
        <v>67</v>
      </c>
      <c r="B14" s="32"/>
      <c r="C14" s="33"/>
      <c r="D14" s="67">
        <f>SUM(D8:D13)</f>
        <v>0</v>
      </c>
      <c r="E14" s="34">
        <f>SUM(E8:E11)</f>
        <v>0</v>
      </c>
      <c r="F14" s="3"/>
    </row>
    <row r="15" spans="1:6" ht="16.5">
      <c r="A15" s="35" t="s">
        <v>68</v>
      </c>
      <c r="B15" s="36"/>
      <c r="C15" s="37"/>
      <c r="D15" s="38"/>
      <c r="E15" s="39">
        <f>+D14-E14</f>
        <v>0</v>
      </c>
      <c r="F15" s="3"/>
    </row>
    <row r="16" spans="1:6" ht="16.5">
      <c r="A16" s="40" t="s">
        <v>69</v>
      </c>
      <c r="B16" s="41"/>
      <c r="C16" s="42"/>
      <c r="D16" s="43"/>
      <c r="E16" s="44" t="e">
        <f>E5-E15</f>
        <v>#REF!</v>
      </c>
      <c r="F16" s="66" t="e">
        <f>IF(E16&lt;-1,"Ikke korrekt avstemt",IF(E16&lt;0,"Øredifferanse",IF(E16&gt;1,"Ikke korrekt avstemt",IF(E16&gt;0,"Øresdifferanse","OK"))))</f>
        <v>#REF!</v>
      </c>
    </row>
    <row r="17" spans="1:6" ht="15">
      <c r="A17" s="45"/>
      <c r="B17" s="46"/>
      <c r="C17" s="47"/>
      <c r="D17" s="48"/>
      <c r="E17" s="49"/>
      <c r="F17" s="3"/>
    </row>
    <row r="18" spans="1:6" ht="15">
      <c r="A18" s="50"/>
      <c r="B18" s="51"/>
      <c r="C18" s="52" t="s">
        <v>74</v>
      </c>
      <c r="D18" s="53"/>
      <c r="E18" s="54"/>
      <c r="F18" s="3"/>
    </row>
    <row r="19" spans="1:6" ht="13.5">
      <c r="A19" s="51"/>
      <c r="B19" s="51"/>
      <c r="C19" s="52"/>
      <c r="D19" s="54"/>
      <c r="E19" s="27"/>
      <c r="F19" s="3"/>
    </row>
    <row r="20" spans="1:6" ht="15">
      <c r="A20" s="70" t="s">
        <v>70</v>
      </c>
      <c r="B20" s="56"/>
      <c r="C20" s="57" t="s">
        <v>71</v>
      </c>
      <c r="D20" s="58"/>
      <c r="E20" s="27"/>
      <c r="F20" s="3"/>
    </row>
    <row r="21" spans="1:6" ht="15">
      <c r="A21" s="59" t="s">
        <v>72</v>
      </c>
      <c r="B21" s="60" t="s">
        <v>74</v>
      </c>
      <c r="C21" s="57" t="s">
        <v>64</v>
      </c>
      <c r="D21" s="54"/>
      <c r="E21" s="27"/>
      <c r="F21" s="3"/>
    </row>
    <row r="22" spans="1:6" ht="13.5">
      <c r="A22" s="52"/>
      <c r="B22" s="52"/>
      <c r="C22" s="52"/>
      <c r="D22" s="54"/>
      <c r="E22" s="27"/>
      <c r="F22" s="3"/>
    </row>
    <row r="23" spans="1:6" ht="13.5">
      <c r="A23" s="76" t="s">
        <v>76</v>
      </c>
      <c r="B23" s="52"/>
      <c r="C23" s="52"/>
      <c r="D23" s="54"/>
      <c r="E23" s="27"/>
      <c r="F23" s="3"/>
    </row>
    <row r="24" spans="1:6" ht="13.5">
      <c r="A24" s="52"/>
      <c r="B24" s="52"/>
      <c r="C24" s="52"/>
      <c r="D24" s="54"/>
      <c r="E24" s="27"/>
      <c r="F24" s="3"/>
    </row>
    <row r="25" spans="1:4" ht="12.75">
      <c r="A25" s="162"/>
      <c r="D25" s="176"/>
    </row>
  </sheetData>
  <sheetProtection/>
  <mergeCells count="1">
    <mergeCell ref="B1:E1"/>
  </mergeCells>
  <hyperlinks>
    <hyperlink ref="A23" location="Råbalanse!A1" display="Tilbake"/>
  </hyperlinks>
  <printOptions/>
  <pageMargins left="0.52" right="0.38" top="0.5" bottom="0.49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45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7" width="10.140625" style="3" customWidth="1"/>
    <col min="8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157" t="e">
        <f>+Råbalanse!#REF!</f>
        <v>#REF!</v>
      </c>
      <c r="C2" s="156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164"/>
      <c r="B8" s="28"/>
      <c r="C8" s="174"/>
      <c r="D8" s="29"/>
      <c r="E8" s="18"/>
      <c r="F8" s="3" t="s">
        <v>74</v>
      </c>
    </row>
    <row r="9" spans="1:5" ht="16.5" customHeight="1">
      <c r="A9" s="164"/>
      <c r="B9" s="28"/>
      <c r="C9" s="174"/>
      <c r="D9" s="68"/>
      <c r="E9" s="18"/>
    </row>
    <row r="10" spans="1:5" ht="16.5" customHeight="1">
      <c r="A10" s="164"/>
      <c r="B10" s="28"/>
      <c r="C10" s="174"/>
      <c r="D10" s="68"/>
      <c r="E10" s="18"/>
    </row>
    <row r="11" spans="1:5" ht="16.5" customHeight="1">
      <c r="A11" s="164"/>
      <c r="B11" s="28"/>
      <c r="C11" s="174"/>
      <c r="D11" s="68"/>
      <c r="E11" s="18"/>
    </row>
    <row r="12" spans="1:5" ht="16.5" customHeight="1">
      <c r="A12" s="164"/>
      <c r="B12" s="28"/>
      <c r="C12" s="174"/>
      <c r="D12" s="68"/>
      <c r="E12" s="18"/>
    </row>
    <row r="13" spans="1:5" ht="16.5" customHeight="1">
      <c r="A13" s="164"/>
      <c r="B13" s="28"/>
      <c r="C13" s="174"/>
      <c r="D13" s="68"/>
      <c r="E13" s="18"/>
    </row>
    <row r="14" spans="1:5" ht="16.5" customHeight="1">
      <c r="A14" s="164"/>
      <c r="B14" s="28"/>
      <c r="C14" s="174"/>
      <c r="D14" s="68"/>
      <c r="E14" s="18"/>
    </row>
    <row r="15" spans="1:5" ht="16.5" customHeight="1">
      <c r="A15" s="164"/>
      <c r="B15" s="28"/>
      <c r="C15" s="174"/>
      <c r="D15" s="68"/>
      <c r="E15" s="18"/>
    </row>
    <row r="16" spans="1:5" ht="16.5" customHeight="1">
      <c r="A16" s="164"/>
      <c r="B16" s="28"/>
      <c r="C16" s="174"/>
      <c r="D16" s="68"/>
      <c r="E16" s="18"/>
    </row>
    <row r="17" spans="1:5" ht="16.5" customHeight="1">
      <c r="A17" s="164"/>
      <c r="B17" s="28"/>
      <c r="C17" s="174"/>
      <c r="D17" s="68"/>
      <c r="E17" s="30"/>
    </row>
    <row r="18" spans="1:5" ht="16.5" customHeight="1">
      <c r="A18" s="164"/>
      <c r="B18" s="28"/>
      <c r="C18" s="163"/>
      <c r="D18" s="18"/>
      <c r="E18" s="18"/>
    </row>
    <row r="19" spans="1:5" ht="16.5" customHeight="1">
      <c r="A19" s="164"/>
      <c r="B19" s="28"/>
      <c r="C19" s="26"/>
      <c r="D19" s="18"/>
      <c r="E19" s="18"/>
    </row>
    <row r="20" spans="1:5" ht="16.5" customHeight="1">
      <c r="A20" s="31" t="s">
        <v>67</v>
      </c>
      <c r="B20" s="32"/>
      <c r="C20" s="33"/>
      <c r="D20" s="34">
        <f>SUM(D8:D19)</f>
        <v>0</v>
      </c>
      <c r="E20" s="34">
        <f>SUM(E8:E19)</f>
        <v>0</v>
      </c>
    </row>
    <row r="21" spans="1:5" ht="16.5" customHeight="1">
      <c r="A21" s="35" t="s">
        <v>68</v>
      </c>
      <c r="B21" s="36"/>
      <c r="C21" s="37"/>
      <c r="D21" s="38"/>
      <c r="E21" s="39">
        <f>+D20-E20</f>
        <v>0</v>
      </c>
    </row>
    <row r="22" spans="1:6" ht="16.5" customHeight="1">
      <c r="A22" s="40" t="s">
        <v>69</v>
      </c>
      <c r="B22" s="41"/>
      <c r="C22" s="42"/>
      <c r="D22" s="43"/>
      <c r="E22" s="44" t="e">
        <f>E5-E21</f>
        <v>#REF!</v>
      </c>
      <c r="F22" s="66" t="e">
        <f>IF(E22&lt;-1,"Ikke korrekt avstemt",IF(E22&lt;0,"Øredifferanse",IF(E22&gt;1,"Ikke korrekt avstemt",IF(E22&gt;0,"Øresdifferanse","OK"))))</f>
        <v>#REF!</v>
      </c>
    </row>
    <row r="23" spans="1:5" ht="16.5" customHeight="1">
      <c r="A23" s="45"/>
      <c r="B23" s="46"/>
      <c r="C23" s="47"/>
      <c r="D23" s="48"/>
      <c r="E23" s="49"/>
    </row>
    <row r="24" spans="1:5" ht="16.5" customHeight="1">
      <c r="A24" s="50"/>
      <c r="B24" s="51"/>
      <c r="C24" s="52"/>
      <c r="D24" s="53"/>
      <c r="E24" s="54"/>
    </row>
    <row r="25" spans="1:4" ht="16.5" customHeight="1">
      <c r="A25" s="51"/>
      <c r="B25" s="51"/>
      <c r="C25" s="52"/>
      <c r="D25" s="54"/>
    </row>
    <row r="26" spans="1:4" ht="24.75" customHeight="1">
      <c r="A26" s="55" t="s">
        <v>70</v>
      </c>
      <c r="B26" s="56"/>
      <c r="C26" s="57" t="s">
        <v>71</v>
      </c>
      <c r="D26" s="58"/>
    </row>
    <row r="27" spans="1:4" ht="24.75" customHeight="1">
      <c r="A27" s="59" t="s">
        <v>72</v>
      </c>
      <c r="B27" s="60"/>
      <c r="C27" s="57" t="s">
        <v>64</v>
      </c>
      <c r="D27" s="54"/>
    </row>
    <row r="28" spans="1:4" ht="16.5" customHeight="1">
      <c r="A28" s="52"/>
      <c r="B28" s="52"/>
      <c r="C28" s="52"/>
      <c r="D28" s="54"/>
    </row>
    <row r="29" spans="1:4" ht="16.5" customHeight="1">
      <c r="A29" s="65" t="s">
        <v>76</v>
      </c>
      <c r="B29" s="52"/>
      <c r="C29" s="52"/>
      <c r="D29" s="54"/>
    </row>
    <row r="30" spans="1:4" ht="16.5" customHeight="1">
      <c r="A30" s="52"/>
      <c r="B30" s="52"/>
      <c r="C30" s="52"/>
      <c r="D30" s="54"/>
    </row>
    <row r="31" spans="1:4" ht="13.5">
      <c r="A31" s="52"/>
      <c r="B31" s="52"/>
      <c r="C31" s="52"/>
      <c r="D31" s="54"/>
    </row>
    <row r="32" spans="1:4" ht="15">
      <c r="A32" s="52"/>
      <c r="B32" s="52"/>
      <c r="C32" s="61"/>
      <c r="D32" s="54"/>
    </row>
    <row r="33" spans="1:4" ht="13.5">
      <c r="A33"/>
      <c r="B33"/>
      <c r="C33"/>
      <c r="D33" s="161"/>
    </row>
    <row r="34" spans="1:4" ht="13.5">
      <c r="A34"/>
      <c r="B34"/>
      <c r="C34"/>
      <c r="D34" s="161"/>
    </row>
    <row r="35" spans="1:4" ht="13.5">
      <c r="A35"/>
      <c r="B35"/>
      <c r="C35"/>
      <c r="D35" s="161"/>
    </row>
    <row r="36" spans="1:4" ht="13.5">
      <c r="A36"/>
      <c r="B36"/>
      <c r="C36"/>
      <c r="D36" s="161"/>
    </row>
    <row r="37" spans="1:4" ht="13.5">
      <c r="A37"/>
      <c r="B37"/>
      <c r="C37"/>
      <c r="D37" s="161"/>
    </row>
    <row r="38" spans="1:4" ht="13.5">
      <c r="A38"/>
      <c r="B38"/>
      <c r="C38"/>
      <c r="D38" s="161"/>
    </row>
    <row r="39" spans="1:4" ht="13.5">
      <c r="A39" s="162"/>
      <c r="B39"/>
      <c r="C39"/>
      <c r="D39" s="161"/>
    </row>
    <row r="40" spans="1:5" ht="13.5">
      <c r="A40"/>
      <c r="B40"/>
      <c r="C40"/>
      <c r="D40" s="161"/>
      <c r="E40" s="54"/>
    </row>
    <row r="41" spans="1:5" ht="13.5">
      <c r="A41" s="162"/>
      <c r="B41"/>
      <c r="C41"/>
      <c r="D41" s="161"/>
      <c r="E41" s="54"/>
    </row>
    <row r="42" spans="1:5" ht="13.5">
      <c r="A42" s="162"/>
      <c r="B42"/>
      <c r="C42"/>
      <c r="D42" s="161"/>
      <c r="E42" s="54"/>
    </row>
    <row r="43" spans="1:5" ht="13.5">
      <c r="A43"/>
      <c r="B43"/>
      <c r="C43"/>
      <c r="D43" s="161"/>
      <c r="E43" s="54"/>
    </row>
    <row r="44" spans="5:7" ht="13.5">
      <c r="E44" s="54"/>
      <c r="F44" s="52"/>
      <c r="G44" s="52"/>
    </row>
    <row r="45" ht="13.5">
      <c r="E45" s="54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</sheetData>
  <sheetProtection/>
  <mergeCells count="1">
    <mergeCell ref="B1:E1"/>
  </mergeCells>
  <hyperlinks>
    <hyperlink ref="A29" location="Råbalanse!A1" display="Tilbake"/>
  </hyperlinks>
  <printOptions/>
  <pageMargins left="0.52" right="0.5" top="0.53" bottom="0.52" header="0.5" footer="0.3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B32" sqref="B32"/>
    </sheetView>
  </sheetViews>
  <sheetFormatPr defaultColWidth="10.140625" defaultRowHeight="15.75" customHeight="1"/>
  <cols>
    <col min="1" max="1" width="16.140625" style="374" customWidth="1"/>
    <col min="2" max="2" width="14.7109375" style="374" customWidth="1"/>
    <col min="3" max="3" width="40.00390625" style="374" customWidth="1"/>
    <col min="4" max="4" width="13.28125" style="428" customWidth="1"/>
    <col min="5" max="5" width="16.421875" style="428" bestFit="1" customWidth="1"/>
    <col min="6" max="16384" width="10.140625" style="374" customWidth="1"/>
  </cols>
  <sheetData>
    <row r="1" spans="1:5" ht="20.25" customHeight="1" thickBot="1">
      <c r="A1" s="371" t="str">
        <f>Råbalanse!B1</f>
        <v>Idrettslaget Aktivitet IL</v>
      </c>
      <c r="B1" s="372"/>
      <c r="C1" s="372"/>
      <c r="D1" s="372"/>
      <c r="E1" s="373"/>
    </row>
    <row r="2" spans="1:5" ht="20.25" customHeight="1">
      <c r="A2" s="375" t="s">
        <v>54</v>
      </c>
      <c r="B2" s="376">
        <f>+Råbalanse!A5</f>
        <v>1420</v>
      </c>
      <c r="C2" s="376" t="str">
        <f>Råbalanse!B5</f>
        <v>Varelager</v>
      </c>
      <c r="D2" s="377"/>
      <c r="E2" s="378"/>
    </row>
    <row r="3" spans="1:5" ht="18.75" customHeight="1">
      <c r="A3" s="375" t="s">
        <v>61</v>
      </c>
      <c r="B3" s="379">
        <f>Råbalanse!B2</f>
        <v>42735</v>
      </c>
      <c r="C3" s="380"/>
      <c r="D3" s="381"/>
      <c r="E3" s="381"/>
    </row>
    <row r="4" spans="1:5" ht="15.75">
      <c r="A4" s="382"/>
      <c r="B4" s="382"/>
      <c r="C4" s="382"/>
      <c r="D4" s="383"/>
      <c r="E4" s="384"/>
    </row>
    <row r="5" spans="1:5" ht="19.5" customHeight="1">
      <c r="A5" s="385" t="s">
        <v>62</v>
      </c>
      <c r="B5" s="386"/>
      <c r="C5" s="387"/>
      <c r="D5" s="388" t="s">
        <v>63</v>
      </c>
      <c r="E5" s="389">
        <f>Råbalanse!C5</f>
        <v>123461</v>
      </c>
    </row>
    <row r="6" spans="1:5" ht="19.5" customHeight="1">
      <c r="A6" s="390"/>
      <c r="B6" s="391"/>
      <c r="C6" s="391"/>
      <c r="D6" s="392"/>
      <c r="E6" s="393"/>
    </row>
    <row r="7" spans="1:7" ht="19.5" customHeight="1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  <c r="G7" s="396"/>
    </row>
    <row r="8" spans="1:5" ht="16.5" customHeight="1">
      <c r="A8" s="397">
        <v>42735</v>
      </c>
      <c r="B8" s="398">
        <v>98088</v>
      </c>
      <c r="C8" s="399" t="s">
        <v>152</v>
      </c>
      <c r="D8" s="400">
        <v>123461</v>
      </c>
      <c r="E8" s="401"/>
    </row>
    <row r="9" spans="1:5" ht="16.5" customHeight="1">
      <c r="A9" s="397"/>
      <c r="B9" s="398"/>
      <c r="C9" s="399"/>
      <c r="D9" s="400"/>
      <c r="E9" s="401"/>
    </row>
    <row r="10" spans="1:5" ht="16.5" customHeight="1">
      <c r="A10" s="397"/>
      <c r="B10" s="398"/>
      <c r="C10" s="399"/>
      <c r="D10" s="400"/>
      <c r="E10" s="401"/>
    </row>
    <row r="11" spans="1:5" ht="16.5" customHeight="1">
      <c r="A11" s="397"/>
      <c r="B11" s="398"/>
      <c r="C11" s="399"/>
      <c r="D11" s="400"/>
      <c r="E11" s="401"/>
    </row>
    <row r="12" spans="1:5" ht="16.5" customHeight="1">
      <c r="A12" s="397"/>
      <c r="B12" s="398"/>
      <c r="C12" s="399"/>
      <c r="D12" s="400"/>
      <c r="E12" s="401"/>
    </row>
    <row r="13" spans="1:5" ht="16.5" customHeight="1">
      <c r="A13" s="397"/>
      <c r="B13" s="398"/>
      <c r="C13" s="399"/>
      <c r="D13" s="400"/>
      <c r="E13" s="401"/>
    </row>
    <row r="14" spans="1:5" ht="16.5" customHeight="1">
      <c r="A14" s="397"/>
      <c r="B14" s="398"/>
      <c r="C14" s="399"/>
      <c r="D14" s="400"/>
      <c r="E14" s="401"/>
    </row>
    <row r="15" spans="1:5" ht="16.5" customHeight="1">
      <c r="A15" s="397"/>
      <c r="B15" s="398"/>
      <c r="C15" s="402"/>
      <c r="D15" s="401"/>
      <c r="E15" s="401"/>
    </row>
    <row r="16" spans="1:5" ht="16.5" customHeight="1">
      <c r="A16" s="397"/>
      <c r="B16" s="398"/>
      <c r="C16" s="403"/>
      <c r="D16" s="389"/>
      <c r="E16" s="389"/>
    </row>
    <row r="17" spans="1:5" ht="16.5" customHeight="1">
      <c r="A17" s="404" t="s">
        <v>67</v>
      </c>
      <c r="B17" s="405"/>
      <c r="C17" s="406"/>
      <c r="D17" s="407">
        <f>SUM(D8:D16)</f>
        <v>123461</v>
      </c>
      <c r="E17" s="407">
        <f>SUM(E8:E16)</f>
        <v>0</v>
      </c>
    </row>
    <row r="18" spans="1:5" ht="16.5" customHeight="1">
      <c r="A18" s="640" t="s">
        <v>68</v>
      </c>
      <c r="B18" s="641"/>
      <c r="C18" s="642"/>
      <c r="D18" s="643"/>
      <c r="E18" s="644">
        <f>+D17-E17</f>
        <v>123461</v>
      </c>
    </row>
    <row r="19" spans="1:6" ht="16.5" customHeight="1">
      <c r="A19" s="645" t="s">
        <v>69</v>
      </c>
      <c r="B19" s="646"/>
      <c r="C19" s="647"/>
      <c r="D19" s="648"/>
      <c r="E19" s="649">
        <f>E5-E18</f>
        <v>0</v>
      </c>
      <c r="F19" s="418" t="str">
        <f>IF(E19&lt;-1,"Ikke korrekt avstemt",IF(E19&lt;0,"Øredifferanse",IF(E19&gt;1,"Ikke korrekt avstemt",IF(E19&gt;0,"Øresdifferanse","OK"))))</f>
        <v>OK</v>
      </c>
    </row>
    <row r="20" spans="1:5" ht="16.5" customHeight="1">
      <c r="A20" s="419"/>
      <c r="B20" s="420"/>
      <c r="C20" s="421"/>
      <c r="D20" s="422"/>
      <c r="E20" s="423"/>
    </row>
    <row r="21" spans="1:5" ht="16.5" customHeight="1">
      <c r="A21" s="419"/>
      <c r="B21" s="420"/>
      <c r="C21" s="421"/>
      <c r="D21" s="422"/>
      <c r="E21" s="423"/>
    </row>
    <row r="22" spans="1:5" ht="16.5" customHeight="1">
      <c r="A22" s="419"/>
      <c r="B22" s="420"/>
      <c r="C22" s="421"/>
      <c r="D22" s="422"/>
      <c r="E22" s="423"/>
    </row>
    <row r="23" spans="1:5" ht="16.5" customHeight="1">
      <c r="A23" s="419"/>
      <c r="B23" s="420"/>
      <c r="C23" s="421"/>
      <c r="D23" s="422"/>
      <c r="E23" s="423"/>
    </row>
    <row r="24" spans="1:5" ht="16.5" customHeight="1">
      <c r="A24" s="419"/>
      <c r="B24" s="420"/>
      <c r="C24" s="421"/>
      <c r="D24" s="422"/>
      <c r="E24" s="423"/>
    </row>
    <row r="25" spans="1:5" ht="16.5" customHeight="1">
      <c r="A25" s="419"/>
      <c r="B25" s="420"/>
      <c r="C25" s="421"/>
      <c r="D25" s="422"/>
      <c r="E25" s="423"/>
    </row>
    <row r="26" spans="1:5" ht="16.5" customHeight="1">
      <c r="A26" s="419"/>
      <c r="B26" s="420"/>
      <c r="C26" s="421"/>
      <c r="D26" s="422"/>
      <c r="E26" s="423"/>
    </row>
    <row r="27" spans="1:5" ht="16.5" customHeight="1">
      <c r="A27" s="419"/>
      <c r="B27" s="420"/>
      <c r="C27" s="421"/>
      <c r="D27" s="422"/>
      <c r="E27" s="423"/>
    </row>
    <row r="28" spans="1:5" ht="16.5" customHeight="1">
      <c r="A28" s="419"/>
      <c r="B28" s="420"/>
      <c r="C28" s="421"/>
      <c r="D28" s="422"/>
      <c r="E28" s="423"/>
    </row>
    <row r="29" spans="1:4" ht="12.75">
      <c r="A29" s="424" t="s">
        <v>143</v>
      </c>
      <c r="B29" s="425" t="s">
        <v>153</v>
      </c>
      <c r="C29" s="426" t="s">
        <v>71</v>
      </c>
      <c r="D29" s="427"/>
    </row>
    <row r="30" spans="1:4" ht="12.75">
      <c r="A30" s="429" t="s">
        <v>144</v>
      </c>
      <c r="B30" s="430"/>
      <c r="C30" s="426" t="s">
        <v>64</v>
      </c>
      <c r="D30" s="423"/>
    </row>
    <row r="31" spans="1:4" ht="16.5" customHeight="1">
      <c r="A31" s="421"/>
      <c r="B31" s="421"/>
      <c r="C31" s="421"/>
      <c r="D31" s="423"/>
    </row>
    <row r="32" spans="1:4" ht="16.5" customHeight="1">
      <c r="A32" s="431"/>
      <c r="B32" s="421"/>
      <c r="C32" s="421"/>
      <c r="D32" s="423"/>
    </row>
    <row r="33" spans="1:5" ht="16.5" customHeight="1">
      <c r="A33" s="421"/>
      <c r="B33" s="432"/>
      <c r="C33" s="433"/>
      <c r="D33" s="433"/>
      <c r="E33" s="434"/>
    </row>
    <row r="34" spans="1:4" ht="16.5" customHeight="1">
      <c r="A34" s="421"/>
      <c r="B34" s="421"/>
      <c r="C34" s="421"/>
      <c r="D34" s="423"/>
    </row>
    <row r="35" spans="1:4" ht="16.5" customHeight="1">
      <c r="A35" s="421"/>
      <c r="B35" s="421"/>
      <c r="C35" s="435"/>
      <c r="D35" s="423"/>
    </row>
    <row r="36" ht="16.5" customHeight="1"/>
    <row r="37" ht="16.5" customHeight="1"/>
    <row r="38" ht="16.5" customHeight="1"/>
    <row r="39" ht="16.5" customHeight="1"/>
    <row r="40" ht="16.5" customHeight="1"/>
    <row r="41" ht="13.5" customHeight="1"/>
    <row r="42" ht="24.75" customHeight="1"/>
    <row r="43" ht="24.75" customHeight="1">
      <c r="E43" s="423"/>
    </row>
    <row r="44" ht="13.5" customHeight="1">
      <c r="E44" s="423"/>
    </row>
    <row r="45" ht="13.5" customHeight="1">
      <c r="E45" s="423"/>
    </row>
    <row r="46" ht="13.5" customHeight="1">
      <c r="E46" s="423"/>
    </row>
    <row r="47" spans="5:8" ht="13.5" customHeight="1">
      <c r="E47" s="423"/>
      <c r="F47" s="421"/>
      <c r="G47" s="421"/>
      <c r="H47" s="421"/>
    </row>
    <row r="48" ht="12.75">
      <c r="E48" s="42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</sheetData>
  <sheetProtection/>
  <mergeCells count="1">
    <mergeCell ref="A1:E1"/>
  </mergeCells>
  <printOptions/>
  <pageMargins left="0.787401575" right="0.787401575" top="0.47" bottom="0.6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5"/>
  <sheetViews>
    <sheetView showGridLines="0" zoomScalePageLayoutView="0" workbookViewId="0" topLeftCell="A1">
      <selection activeCell="B25" sqref="B25"/>
    </sheetView>
  </sheetViews>
  <sheetFormatPr defaultColWidth="10.140625" defaultRowHeight="15.75" customHeight="1"/>
  <cols>
    <col min="1" max="1" width="23.7109375" style="374" bestFit="1" customWidth="1"/>
    <col min="2" max="2" width="35.421875" style="374" bestFit="1" customWidth="1"/>
    <col min="3" max="3" width="26.00390625" style="374" bestFit="1" customWidth="1"/>
    <col min="4" max="4" width="11.00390625" style="428" customWidth="1"/>
    <col min="5" max="5" width="14.00390625" style="428" customWidth="1"/>
    <col min="6" max="6" width="9.7109375" style="374" bestFit="1" customWidth="1"/>
    <col min="7" max="7" width="10.140625" style="374" customWidth="1"/>
    <col min="8" max="8" width="11.28125" style="374" customWidth="1"/>
    <col min="9" max="9" width="23.8515625" style="374" bestFit="1" customWidth="1"/>
    <col min="10" max="10" width="28.421875" style="428" customWidth="1"/>
    <col min="11" max="11" width="12.421875" style="428" bestFit="1" customWidth="1"/>
    <col min="12" max="12" width="11.00390625" style="428" bestFit="1" customWidth="1"/>
    <col min="13" max="13" width="10.00390625" style="428" bestFit="1" customWidth="1"/>
    <col min="14" max="14" width="12.421875" style="428" bestFit="1" customWidth="1"/>
    <col min="15" max="15" width="12.00390625" style="607" customWidth="1"/>
    <col min="16" max="16" width="15.28125" style="428" customWidth="1"/>
    <col min="17" max="17" width="12.421875" style="608" bestFit="1" customWidth="1"/>
    <col min="18" max="18" width="10.140625" style="374" customWidth="1"/>
    <col min="19" max="19" width="12.8515625" style="609" customWidth="1"/>
    <col min="20" max="20" width="10.140625" style="609" customWidth="1"/>
    <col min="21" max="21" width="12.8515625" style="609" customWidth="1"/>
    <col min="22" max="22" width="10.140625" style="609" customWidth="1"/>
    <col min="23" max="23" width="16.28125" style="609" customWidth="1"/>
    <col min="24" max="24" width="13.57421875" style="609" customWidth="1"/>
    <col min="25" max="16384" width="10.140625" style="374" customWidth="1"/>
  </cols>
  <sheetData>
    <row r="1" spans="1:7" ht="20.25" customHeight="1" thickBot="1">
      <c r="A1" s="371" t="str">
        <f>Råbalanse!B1</f>
        <v>Idrettslaget Aktivitet IL</v>
      </c>
      <c r="B1" s="372"/>
      <c r="C1" s="372"/>
      <c r="D1" s="372"/>
      <c r="E1" s="373"/>
      <c r="G1" s="433"/>
    </row>
    <row r="2" spans="1:17" ht="20.25" customHeight="1">
      <c r="A2" s="375" t="s">
        <v>54</v>
      </c>
      <c r="B2" s="376">
        <v>1500</v>
      </c>
      <c r="C2" s="376" t="str">
        <f>+Råbalanse!B6</f>
        <v>Kundefordringer </v>
      </c>
      <c r="D2" s="377"/>
      <c r="E2" s="378"/>
      <c r="K2" s="610"/>
      <c r="L2" s="610"/>
      <c r="M2" s="610"/>
      <c r="N2" s="610"/>
      <c r="O2" s="610"/>
      <c r="P2" s="610"/>
      <c r="Q2" s="610"/>
    </row>
    <row r="3" spans="1:17" ht="18.75" customHeight="1">
      <c r="A3" s="375" t="s">
        <v>61</v>
      </c>
      <c r="B3" s="379">
        <f>Råbalanse!B2</f>
        <v>42735</v>
      </c>
      <c r="C3" s="380"/>
      <c r="D3" s="381"/>
      <c r="E3" s="381"/>
      <c r="K3" s="610"/>
      <c r="L3" s="610"/>
      <c r="M3" s="610"/>
      <c r="N3" s="610"/>
      <c r="O3" s="610"/>
      <c r="P3" s="542"/>
      <c r="Q3" s="610"/>
    </row>
    <row r="4" spans="2:24" ht="16.5" customHeight="1">
      <c r="B4" s="421"/>
      <c r="C4" s="421"/>
      <c r="D4" s="423"/>
      <c r="K4" s="610"/>
      <c r="L4" s="610"/>
      <c r="M4" s="610"/>
      <c r="N4" s="610"/>
      <c r="O4" s="610"/>
      <c r="P4" s="542"/>
      <c r="Q4" s="610"/>
      <c r="S4" s="611"/>
      <c r="T4" s="612"/>
      <c r="U4" s="612"/>
      <c r="V4" s="607"/>
      <c r="W4" s="612"/>
      <c r="X4" s="612"/>
    </row>
    <row r="5" spans="1:24" ht="16.5" customHeight="1">
      <c r="A5" s="514"/>
      <c r="B5" s="514"/>
      <c r="C5" s="514"/>
      <c r="D5" s="517"/>
      <c r="E5" s="517"/>
      <c r="F5" s="514"/>
      <c r="G5" s="514"/>
      <c r="H5" s="514"/>
      <c r="K5" s="610"/>
      <c r="L5" s="610"/>
      <c r="M5" s="610"/>
      <c r="N5" s="610"/>
      <c r="O5" s="610"/>
      <c r="P5" s="542"/>
      <c r="Q5" s="610"/>
      <c r="R5" s="476"/>
      <c r="S5" s="611"/>
      <c r="T5" s="612"/>
      <c r="U5" s="612"/>
      <c r="V5" s="607"/>
      <c r="W5" s="612"/>
      <c r="X5" s="612"/>
    </row>
    <row r="6" spans="1:24" ht="16.5" customHeight="1">
      <c r="A6" s="514"/>
      <c r="B6" s="514"/>
      <c r="C6" s="613"/>
      <c r="D6" s="517"/>
      <c r="E6" s="517"/>
      <c r="F6" s="514"/>
      <c r="G6" s="514"/>
      <c r="H6" s="514"/>
      <c r="K6" s="434"/>
      <c r="L6" s="434"/>
      <c r="M6" s="434"/>
      <c r="N6" s="434"/>
      <c r="O6" s="608"/>
      <c r="R6" s="476"/>
      <c r="S6" s="611"/>
      <c r="T6" s="612"/>
      <c r="U6" s="612"/>
      <c r="V6" s="607"/>
      <c r="W6" s="612"/>
      <c r="X6" s="612"/>
    </row>
    <row r="7" spans="1:24" ht="16.5" customHeight="1">
      <c r="A7" s="614"/>
      <c r="B7" s="614"/>
      <c r="C7" s="614"/>
      <c r="D7" s="614"/>
      <c r="E7" s="614"/>
      <c r="F7" s="614"/>
      <c r="G7" s="614"/>
      <c r="H7" s="614"/>
      <c r="K7" s="434"/>
      <c r="L7" s="434"/>
      <c r="M7" s="434"/>
      <c r="N7" s="434"/>
      <c r="O7" s="608"/>
      <c r="R7" s="476"/>
      <c r="S7" s="611"/>
      <c r="T7" s="612"/>
      <c r="U7" s="612"/>
      <c r="V7" s="607"/>
      <c r="W7" s="612"/>
      <c r="X7" s="612"/>
    </row>
    <row r="8" spans="1:22" ht="16.5" customHeight="1">
      <c r="A8" s="650" t="s">
        <v>161</v>
      </c>
      <c r="B8" s="651"/>
      <c r="C8" s="651"/>
      <c r="D8" s="651"/>
      <c r="E8" s="651"/>
      <c r="F8" s="652"/>
      <c r="H8" s="428"/>
      <c r="K8" s="434"/>
      <c r="L8" s="434"/>
      <c r="M8" s="434"/>
      <c r="N8" s="434"/>
      <c r="O8" s="608"/>
      <c r="R8" s="476"/>
      <c r="S8" s="611"/>
      <c r="T8" s="607"/>
      <c r="U8" s="612"/>
      <c r="V8" s="612"/>
    </row>
    <row r="9" spans="1:22" ht="16.5" customHeight="1">
      <c r="A9" s="519"/>
      <c r="B9" s="521"/>
      <c r="C9" s="521"/>
      <c r="D9" s="519"/>
      <c r="E9" s="521"/>
      <c r="F9" s="522"/>
      <c r="H9" s="428"/>
      <c r="K9" s="434"/>
      <c r="L9" s="434"/>
      <c r="M9" s="434"/>
      <c r="N9" s="434"/>
      <c r="O9" s="608"/>
      <c r="R9" s="476"/>
      <c r="S9" s="611"/>
      <c r="T9" s="607"/>
      <c r="U9" s="612"/>
      <c r="V9" s="612"/>
    </row>
    <row r="10" spans="1:22" ht="16.5" customHeight="1">
      <c r="A10" s="524" t="s">
        <v>162</v>
      </c>
      <c r="B10" s="521"/>
      <c r="C10" s="521"/>
      <c r="D10" s="519"/>
      <c r="E10" s="525">
        <f>+Råbalanse!C6</f>
        <v>509601.17</v>
      </c>
      <c r="F10" s="522"/>
      <c r="H10" s="428"/>
      <c r="I10" s="526"/>
      <c r="K10" s="434"/>
      <c r="L10" s="434"/>
      <c r="M10" s="608"/>
      <c r="N10" s="608"/>
      <c r="O10" s="608"/>
      <c r="R10" s="476"/>
      <c r="S10" s="611"/>
      <c r="T10" s="607"/>
      <c r="U10" s="612"/>
      <c r="V10" s="612"/>
    </row>
    <row r="11" spans="1:22" ht="16.5" customHeight="1">
      <c r="A11" s="524"/>
      <c r="B11" s="521"/>
      <c r="C11" s="521"/>
      <c r="D11" s="519"/>
      <c r="E11" s="525"/>
      <c r="F11" s="522"/>
      <c r="H11" s="428"/>
      <c r="I11" s="428"/>
      <c r="K11" s="434"/>
      <c r="L11" s="434"/>
      <c r="M11" s="608"/>
      <c r="N11" s="608"/>
      <c r="O11" s="608"/>
      <c r="R11" s="476"/>
      <c r="S11" s="611"/>
      <c r="T11" s="607"/>
      <c r="U11" s="612"/>
      <c r="V11" s="612"/>
    </row>
    <row r="12" spans="1:22" ht="16.5" customHeight="1">
      <c r="A12" s="527"/>
      <c r="B12" s="521"/>
      <c r="C12" s="521"/>
      <c r="D12" s="519"/>
      <c r="E12" s="525"/>
      <c r="F12" s="522"/>
      <c r="H12" s="428"/>
      <c r="I12" s="428"/>
      <c r="K12" s="434"/>
      <c r="L12" s="434"/>
      <c r="M12" s="608"/>
      <c r="N12" s="608"/>
      <c r="O12" s="608"/>
      <c r="R12" s="476"/>
      <c r="S12" s="611"/>
      <c r="T12" s="607"/>
      <c r="U12" s="612"/>
      <c r="V12" s="612"/>
    </row>
    <row r="13" spans="1:22" ht="13.5" customHeight="1">
      <c r="A13" s="524"/>
      <c r="B13" s="521"/>
      <c r="C13" s="521"/>
      <c r="D13" s="519"/>
      <c r="E13" s="525"/>
      <c r="F13" s="522"/>
      <c r="H13" s="428"/>
      <c r="I13" s="428"/>
      <c r="K13" s="434"/>
      <c r="L13" s="434"/>
      <c r="M13" s="608"/>
      <c r="N13" s="608"/>
      <c r="O13" s="608"/>
      <c r="R13" s="476"/>
      <c r="S13" s="611"/>
      <c r="T13" s="607"/>
      <c r="U13" s="612"/>
      <c r="V13" s="612"/>
    </row>
    <row r="14" spans="1:22" ht="12.75">
      <c r="A14" s="524"/>
      <c r="B14" s="521"/>
      <c r="C14" s="521"/>
      <c r="D14" s="519"/>
      <c r="E14" s="525"/>
      <c r="F14" s="522"/>
      <c r="H14" s="428"/>
      <c r="I14" s="428"/>
      <c r="K14" s="434"/>
      <c r="L14" s="434"/>
      <c r="M14" s="608"/>
      <c r="N14" s="608"/>
      <c r="O14" s="608"/>
      <c r="R14" s="476"/>
      <c r="S14" s="611"/>
      <c r="T14" s="607"/>
      <c r="U14" s="612"/>
      <c r="V14" s="612"/>
    </row>
    <row r="15" spans="1:22" ht="12.75">
      <c r="A15" s="524"/>
      <c r="B15" s="521"/>
      <c r="C15" s="521"/>
      <c r="D15" s="519"/>
      <c r="E15" s="540"/>
      <c r="F15" s="522"/>
      <c r="G15" s="433"/>
      <c r="H15" s="433"/>
      <c r="I15" s="428"/>
      <c r="K15" s="434"/>
      <c r="L15" s="434"/>
      <c r="M15" s="608"/>
      <c r="N15" s="608"/>
      <c r="O15" s="608"/>
      <c r="R15" s="476"/>
      <c r="S15" s="611"/>
      <c r="T15" s="607"/>
      <c r="U15" s="612"/>
      <c r="V15" s="612"/>
    </row>
    <row r="16" spans="1:22" ht="13.5" customHeight="1">
      <c r="A16" s="519"/>
      <c r="B16" s="521"/>
      <c r="C16" s="521"/>
      <c r="D16" s="519"/>
      <c r="E16" s="525">
        <f>SUM(E10:E15)</f>
        <v>509601.17</v>
      </c>
      <c r="F16" s="522"/>
      <c r="G16" s="445"/>
      <c r="H16" s="445"/>
      <c r="I16" s="526"/>
      <c r="K16" s="434"/>
      <c r="L16" s="434"/>
      <c r="M16" s="608"/>
      <c r="N16" s="608"/>
      <c r="O16" s="608"/>
      <c r="R16" s="476"/>
      <c r="S16" s="611"/>
      <c r="T16" s="607"/>
      <c r="U16" s="612"/>
      <c r="V16" s="612"/>
    </row>
    <row r="17" spans="1:22" ht="13.5" customHeight="1">
      <c r="A17" s="524"/>
      <c r="B17" s="521"/>
      <c r="C17" s="521"/>
      <c r="D17" s="519"/>
      <c r="E17" s="525"/>
      <c r="F17" s="522"/>
      <c r="G17" s="445"/>
      <c r="H17" s="445"/>
      <c r="I17" s="433"/>
      <c r="J17" s="433"/>
      <c r="K17" s="445"/>
      <c r="L17" s="434"/>
      <c r="M17" s="608"/>
      <c r="N17" s="608"/>
      <c r="O17" s="608"/>
      <c r="R17" s="476"/>
      <c r="S17" s="611"/>
      <c r="T17" s="607"/>
      <c r="U17" s="612"/>
      <c r="V17" s="612"/>
    </row>
    <row r="18" spans="1:22" ht="13.5" customHeight="1">
      <c r="A18" s="524" t="s">
        <v>52</v>
      </c>
      <c r="B18" s="521"/>
      <c r="C18" s="521"/>
      <c r="D18" s="519"/>
      <c r="E18" s="525">
        <f>SUM(I29:I50)</f>
        <v>509601.17</v>
      </c>
      <c r="F18" s="522"/>
      <c r="G18" s="445"/>
      <c r="H18" s="445"/>
      <c r="I18" s="433"/>
      <c r="J18" s="433"/>
      <c r="K18" s="445"/>
      <c r="L18" s="434"/>
      <c r="M18" s="608"/>
      <c r="N18" s="608"/>
      <c r="O18" s="608"/>
      <c r="R18" s="476"/>
      <c r="S18" s="611"/>
      <c r="T18" s="607"/>
      <c r="U18" s="612"/>
      <c r="V18" s="612"/>
    </row>
    <row r="19" spans="1:22" ht="13.5" customHeight="1">
      <c r="A19" s="519"/>
      <c r="B19" s="521"/>
      <c r="C19" s="521"/>
      <c r="D19" s="519"/>
      <c r="E19" s="525"/>
      <c r="F19" s="522"/>
      <c r="G19" s="445"/>
      <c r="H19" s="445"/>
      <c r="I19" s="433"/>
      <c r="J19" s="445"/>
      <c r="K19" s="445"/>
      <c r="L19" s="434"/>
      <c r="M19" s="608"/>
      <c r="N19" s="608"/>
      <c r="O19" s="608"/>
      <c r="R19" s="476"/>
      <c r="S19" s="611"/>
      <c r="T19" s="607"/>
      <c r="U19" s="612"/>
      <c r="V19" s="612"/>
    </row>
    <row r="20" spans="1:22" ht="12.75">
      <c r="A20" s="534" t="s">
        <v>85</v>
      </c>
      <c r="B20" s="535"/>
      <c r="C20" s="535"/>
      <c r="D20" s="615"/>
      <c r="E20" s="536">
        <f>+E16-E18</f>
        <v>0</v>
      </c>
      <c r="F20" s="537"/>
      <c r="G20" s="418" t="str">
        <f>IF(E20&lt;-1,"Ikke korrekt avstemt",IF(E20&lt;0,"Øredifferanse",IF(E20&gt;1,"Ikke korrekt avstemt",IF(E20&gt;0,"Øredifferanse","OK"))))</f>
        <v>OK</v>
      </c>
      <c r="H20" s="445"/>
      <c r="I20" s="445"/>
      <c r="J20" s="445"/>
      <c r="K20" s="445"/>
      <c r="L20" s="434"/>
      <c r="M20" s="608"/>
      <c r="N20" s="608"/>
      <c r="O20" s="608"/>
      <c r="R20" s="476"/>
      <c r="S20" s="611"/>
      <c r="T20" s="607"/>
      <c r="U20" s="612"/>
      <c r="V20" s="612"/>
    </row>
    <row r="21" spans="1:22" ht="13.5" customHeight="1">
      <c r="A21" s="519"/>
      <c r="B21" s="521"/>
      <c r="C21" s="521"/>
      <c r="D21" s="519"/>
      <c r="E21" s="525"/>
      <c r="F21" s="522"/>
      <c r="G21" s="445"/>
      <c r="H21" s="445"/>
      <c r="I21" s="616"/>
      <c r="J21" s="433"/>
      <c r="K21" s="445"/>
      <c r="L21" s="434"/>
      <c r="M21" s="608"/>
      <c r="N21" s="608"/>
      <c r="O21" s="608"/>
      <c r="R21" s="476"/>
      <c r="S21" s="611"/>
      <c r="T21" s="607"/>
      <c r="U21" s="612"/>
      <c r="V21" s="612"/>
    </row>
    <row r="22" spans="1:22" ht="13.5" customHeight="1">
      <c r="A22" s="538"/>
      <c r="B22" s="539"/>
      <c r="C22" s="539"/>
      <c r="D22" s="538"/>
      <c r="E22" s="540"/>
      <c r="F22" s="541"/>
      <c r="G22" s="445"/>
      <c r="H22" s="445"/>
      <c r="I22" s="616"/>
      <c r="J22" s="445"/>
      <c r="K22" s="445"/>
      <c r="L22" s="434"/>
      <c r="M22" s="608"/>
      <c r="N22" s="608"/>
      <c r="O22" s="608"/>
      <c r="R22" s="476"/>
      <c r="S22" s="611"/>
      <c r="T22" s="607"/>
      <c r="U22" s="612"/>
      <c r="V22" s="612"/>
    </row>
    <row r="23" spans="1:24" ht="13.5" customHeight="1">
      <c r="A23" s="614"/>
      <c r="B23" s="614"/>
      <c r="C23" s="614"/>
      <c r="D23" s="614"/>
      <c r="E23" s="614"/>
      <c r="F23" s="614"/>
      <c r="G23" s="617"/>
      <c r="H23" s="614"/>
      <c r="I23" s="616"/>
      <c r="J23" s="445"/>
      <c r="K23" s="445"/>
      <c r="L23" s="434"/>
      <c r="M23" s="608"/>
      <c r="N23" s="608"/>
      <c r="O23" s="608"/>
      <c r="R23" s="476"/>
      <c r="S23" s="611"/>
      <c r="T23" s="612"/>
      <c r="U23" s="612"/>
      <c r="V23" s="607"/>
      <c r="W23" s="612"/>
      <c r="X23" s="612"/>
    </row>
    <row r="24" spans="1:24" ht="13.5" customHeight="1">
      <c r="A24" s="424" t="s">
        <v>70</v>
      </c>
      <c r="B24" s="425" t="s">
        <v>153</v>
      </c>
      <c r="C24" s="426" t="s">
        <v>71</v>
      </c>
      <c r="D24" s="618"/>
      <c r="E24" s="618"/>
      <c r="F24" s="618"/>
      <c r="G24" s="618"/>
      <c r="H24" s="618"/>
      <c r="I24" s="616"/>
      <c r="J24" s="433"/>
      <c r="K24" s="445"/>
      <c r="L24" s="445"/>
      <c r="M24" s="445"/>
      <c r="N24" s="434"/>
      <c r="O24" s="608"/>
      <c r="R24" s="476"/>
      <c r="S24" s="611"/>
      <c r="T24" s="612"/>
      <c r="U24" s="612"/>
      <c r="V24" s="607"/>
      <c r="W24" s="612"/>
      <c r="X24" s="612"/>
    </row>
    <row r="25" spans="1:24" ht="13.5" customHeight="1">
      <c r="A25" s="429" t="s">
        <v>72</v>
      </c>
      <c r="B25" s="430"/>
      <c r="C25" s="426" t="s">
        <v>64</v>
      </c>
      <c r="D25" s="618"/>
      <c r="E25" s="618"/>
      <c r="F25" s="618"/>
      <c r="G25" s="618"/>
      <c r="H25" s="618"/>
      <c r="I25" s="616"/>
      <c r="J25" s="445"/>
      <c r="K25" s="445"/>
      <c r="L25" s="445"/>
      <c r="M25" s="445"/>
      <c r="N25" s="434"/>
      <c r="O25" s="608"/>
      <c r="R25" s="476"/>
      <c r="S25" s="611"/>
      <c r="T25" s="612"/>
      <c r="U25" s="612"/>
      <c r="V25" s="607"/>
      <c r="W25" s="612"/>
      <c r="X25" s="612"/>
    </row>
    <row r="26" spans="1:24" ht="13.5" customHeight="1">
      <c r="A26" s="438"/>
      <c r="B26" s="438"/>
      <c r="C26" s="618"/>
      <c r="D26" s="618"/>
      <c r="E26" s="618"/>
      <c r="F26" s="618"/>
      <c r="G26" s="618"/>
      <c r="H26" s="618"/>
      <c r="I26" s="616"/>
      <c r="J26" s="445"/>
      <c r="K26" s="445"/>
      <c r="L26" s="445"/>
      <c r="M26" s="445"/>
      <c r="N26" s="434"/>
      <c r="O26" s="608"/>
      <c r="R26" s="476"/>
      <c r="S26" s="611"/>
      <c r="T26" s="612"/>
      <c r="U26" s="612"/>
      <c r="V26" s="607"/>
      <c r="W26" s="612"/>
      <c r="X26" s="612"/>
    </row>
    <row r="27" spans="1:24" ht="13.5" customHeight="1">
      <c r="A27" s="438"/>
      <c r="B27" s="438"/>
      <c r="C27" s="618"/>
      <c r="D27" s="618"/>
      <c r="E27" s="618"/>
      <c r="F27" s="618"/>
      <c r="G27" s="618"/>
      <c r="H27" s="618"/>
      <c r="I27" s="619"/>
      <c r="J27" s="445"/>
      <c r="K27" s="445"/>
      <c r="L27" s="445"/>
      <c r="M27" s="445"/>
      <c r="N27" s="434"/>
      <c r="O27" s="608"/>
      <c r="R27" s="476"/>
      <c r="S27" s="611"/>
      <c r="T27" s="612"/>
      <c r="U27" s="612"/>
      <c r="V27" s="607"/>
      <c r="W27" s="612"/>
      <c r="X27" s="612"/>
    </row>
    <row r="28" spans="1:24" s="429" customFormat="1" ht="13.5" customHeight="1">
      <c r="A28" s="291" t="s">
        <v>107</v>
      </c>
      <c r="B28" s="291" t="s">
        <v>108</v>
      </c>
      <c r="C28" s="620" t="s">
        <v>109</v>
      </c>
      <c r="D28" s="620" t="s">
        <v>185</v>
      </c>
      <c r="E28" s="620" t="s">
        <v>110</v>
      </c>
      <c r="F28" s="620" t="s">
        <v>111</v>
      </c>
      <c r="G28" s="620" t="s">
        <v>112</v>
      </c>
      <c r="H28" s="620" t="s">
        <v>113</v>
      </c>
      <c r="I28" s="621" t="s">
        <v>114</v>
      </c>
      <c r="J28" s="622"/>
      <c r="K28" s="622"/>
      <c r="L28" s="622"/>
      <c r="M28" s="622"/>
      <c r="N28" s="623"/>
      <c r="O28" s="610"/>
      <c r="P28" s="542"/>
      <c r="Q28" s="610"/>
      <c r="R28" s="624"/>
      <c r="S28" s="625"/>
      <c r="T28" s="626"/>
      <c r="U28" s="626"/>
      <c r="V28" s="627"/>
      <c r="W28" s="626"/>
      <c r="X28" s="626"/>
    </row>
    <row r="29" spans="1:24" ht="13.5" customHeight="1">
      <c r="A29" s="438">
        <v>10002</v>
      </c>
      <c r="B29" s="438" t="s">
        <v>163</v>
      </c>
      <c r="C29" s="618">
        <v>0</v>
      </c>
      <c r="D29" s="618">
        <v>0</v>
      </c>
      <c r="E29" s="618">
        <v>0</v>
      </c>
      <c r="F29" s="618">
        <v>0</v>
      </c>
      <c r="G29" s="618">
        <v>-600</v>
      </c>
      <c r="H29" s="618">
        <v>103</v>
      </c>
      <c r="I29" s="619">
        <v>-600</v>
      </c>
      <c r="J29" s="445"/>
      <c r="K29" s="445"/>
      <c r="L29" s="445"/>
      <c r="M29" s="445"/>
      <c r="N29" s="434"/>
      <c r="O29" s="608"/>
      <c r="R29" s="476"/>
      <c r="S29" s="611"/>
      <c r="T29" s="612"/>
      <c r="U29" s="612"/>
      <c r="V29" s="607"/>
      <c r="W29" s="612"/>
      <c r="X29" s="612"/>
    </row>
    <row r="30" spans="1:24" ht="13.5" customHeight="1">
      <c r="A30" s="438">
        <v>10006</v>
      </c>
      <c r="B30" s="438" t="s">
        <v>164</v>
      </c>
      <c r="C30" s="618">
        <v>2299</v>
      </c>
      <c r="D30" s="618">
        <v>0</v>
      </c>
      <c r="E30" s="618">
        <v>0</v>
      </c>
      <c r="F30" s="618">
        <v>0</v>
      </c>
      <c r="G30" s="618">
        <v>0</v>
      </c>
      <c r="H30" s="618">
        <v>0</v>
      </c>
      <c r="I30" s="619">
        <v>2299</v>
      </c>
      <c r="J30" s="445"/>
      <c r="K30" s="445"/>
      <c r="L30" s="445"/>
      <c r="M30" s="445"/>
      <c r="N30" s="434"/>
      <c r="O30" s="608"/>
      <c r="R30" s="476"/>
      <c r="S30" s="611"/>
      <c r="T30" s="612"/>
      <c r="U30" s="612"/>
      <c r="V30" s="607"/>
      <c r="W30" s="612"/>
      <c r="X30" s="612"/>
    </row>
    <row r="31" spans="1:24" ht="12.75">
      <c r="A31" s="438">
        <v>10022</v>
      </c>
      <c r="B31" s="438" t="s">
        <v>165</v>
      </c>
      <c r="C31" s="618">
        <v>697</v>
      </c>
      <c r="D31" s="618">
        <v>0</v>
      </c>
      <c r="E31" s="618">
        <v>0</v>
      </c>
      <c r="F31" s="618">
        <v>0</v>
      </c>
      <c r="G31" s="618">
        <v>3250</v>
      </c>
      <c r="H31" s="618">
        <v>172</v>
      </c>
      <c r="I31" s="619">
        <v>3947</v>
      </c>
      <c r="J31" s="445"/>
      <c r="K31" s="445"/>
      <c r="L31" s="445"/>
      <c r="M31" s="445"/>
      <c r="N31" s="434"/>
      <c r="O31" s="608"/>
      <c r="R31" s="476"/>
      <c r="S31" s="611"/>
      <c r="T31" s="612"/>
      <c r="U31" s="612"/>
      <c r="V31" s="607"/>
      <c r="W31" s="612"/>
      <c r="X31" s="612"/>
    </row>
    <row r="32" spans="1:24" ht="12.75">
      <c r="A32" s="438">
        <v>10033</v>
      </c>
      <c r="B32" s="438" t="s">
        <v>166</v>
      </c>
      <c r="C32" s="618">
        <v>2288</v>
      </c>
      <c r="D32" s="618">
        <v>0</v>
      </c>
      <c r="E32" s="618">
        <v>0</v>
      </c>
      <c r="F32" s="618">
        <v>0</v>
      </c>
      <c r="G32" s="618">
        <v>0</v>
      </c>
      <c r="H32" s="618">
        <v>0</v>
      </c>
      <c r="I32" s="619">
        <v>2288</v>
      </c>
      <c r="J32" s="445"/>
      <c r="K32" s="445"/>
      <c r="L32" s="445"/>
      <c r="M32" s="445"/>
      <c r="N32" s="434"/>
      <c r="O32" s="608"/>
      <c r="R32" s="476"/>
      <c r="S32" s="611"/>
      <c r="T32" s="612"/>
      <c r="U32" s="612"/>
      <c r="V32" s="607"/>
      <c r="W32" s="612"/>
      <c r="X32" s="612"/>
    </row>
    <row r="33" spans="1:24" ht="12.75">
      <c r="A33" s="438">
        <v>10054</v>
      </c>
      <c r="B33" s="438" t="s">
        <v>167</v>
      </c>
      <c r="C33" s="618">
        <v>10000</v>
      </c>
      <c r="D33" s="618">
        <v>0</v>
      </c>
      <c r="E33" s="618">
        <v>0</v>
      </c>
      <c r="F33" s="618">
        <v>0</v>
      </c>
      <c r="G33" s="618">
        <v>0</v>
      </c>
      <c r="H33" s="618">
        <v>0</v>
      </c>
      <c r="I33" s="619">
        <v>10000</v>
      </c>
      <c r="J33" s="445"/>
      <c r="K33" s="445"/>
      <c r="L33" s="445"/>
      <c r="M33" s="445"/>
      <c r="N33" s="434"/>
      <c r="O33" s="608"/>
      <c r="R33" s="476"/>
      <c r="S33" s="611"/>
      <c r="T33" s="612"/>
      <c r="U33" s="612"/>
      <c r="V33" s="607"/>
      <c r="W33" s="612"/>
      <c r="X33" s="612"/>
    </row>
    <row r="34" spans="1:24" ht="12.75">
      <c r="A34" s="438">
        <v>10057</v>
      </c>
      <c r="B34" s="438" t="s">
        <v>168</v>
      </c>
      <c r="C34" s="618">
        <v>162830.58</v>
      </c>
      <c r="D34" s="618">
        <v>-39443</v>
      </c>
      <c r="E34" s="618">
        <v>0</v>
      </c>
      <c r="F34" s="618">
        <v>-52340</v>
      </c>
      <c r="G34" s="618">
        <v>274947.73</v>
      </c>
      <c r="H34" s="618">
        <v>239</v>
      </c>
      <c r="I34" s="619">
        <v>375949.12</v>
      </c>
      <c r="J34" s="445"/>
      <c r="K34" s="445"/>
      <c r="L34" s="445"/>
      <c r="M34" s="445"/>
      <c r="N34" s="434"/>
      <c r="O34" s="608"/>
      <c r="R34" s="476"/>
      <c r="S34" s="611"/>
      <c r="T34" s="612"/>
      <c r="U34" s="612"/>
      <c r="V34" s="607"/>
      <c r="W34" s="612"/>
      <c r="X34" s="612"/>
    </row>
    <row r="35" spans="1:24" ht="12.75">
      <c r="A35" s="438">
        <v>10074</v>
      </c>
      <c r="B35" s="438" t="s">
        <v>169</v>
      </c>
      <c r="C35" s="618">
        <v>0</v>
      </c>
      <c r="D35" s="618">
        <v>0</v>
      </c>
      <c r="E35" s="618">
        <v>24000</v>
      </c>
      <c r="F35" s="618">
        <v>0</v>
      </c>
      <c r="G35" s="618">
        <v>36850</v>
      </c>
      <c r="H35" s="618">
        <v>102</v>
      </c>
      <c r="I35" s="619">
        <v>60850</v>
      </c>
      <c r="J35" s="445"/>
      <c r="K35" s="445"/>
      <c r="L35" s="445"/>
      <c r="M35" s="445"/>
      <c r="N35" s="434"/>
      <c r="O35" s="608"/>
      <c r="R35" s="476"/>
      <c r="S35" s="611"/>
      <c r="T35" s="612"/>
      <c r="U35" s="612"/>
      <c r="V35" s="607"/>
      <c r="W35" s="612"/>
      <c r="X35" s="612"/>
    </row>
    <row r="36" spans="1:24" ht="12.75">
      <c r="A36" s="438">
        <v>10075</v>
      </c>
      <c r="B36" s="438" t="s">
        <v>170</v>
      </c>
      <c r="C36" s="618">
        <v>-22610</v>
      </c>
      <c r="D36" s="618">
        <v>0</v>
      </c>
      <c r="E36" s="618">
        <v>0</v>
      </c>
      <c r="F36" s="618">
        <v>0</v>
      </c>
      <c r="G36" s="618">
        <v>0</v>
      </c>
      <c r="H36" s="618">
        <v>0</v>
      </c>
      <c r="I36" s="619">
        <v>-22610</v>
      </c>
      <c r="J36" s="445"/>
      <c r="K36" s="445"/>
      <c r="L36" s="445"/>
      <c r="M36" s="445"/>
      <c r="N36" s="434"/>
      <c r="O36" s="608"/>
      <c r="R36" s="476"/>
      <c r="S36" s="611"/>
      <c r="T36" s="612"/>
      <c r="U36" s="612"/>
      <c r="V36" s="607"/>
      <c r="W36" s="612"/>
      <c r="X36" s="612"/>
    </row>
    <row r="37" spans="1:24" ht="12.75">
      <c r="A37" s="438">
        <v>10077</v>
      </c>
      <c r="B37" s="438" t="s">
        <v>171</v>
      </c>
      <c r="C37" s="618">
        <v>0</v>
      </c>
      <c r="D37" s="618">
        <v>0</v>
      </c>
      <c r="E37" s="618">
        <v>0</v>
      </c>
      <c r="F37" s="618">
        <v>0</v>
      </c>
      <c r="G37" s="618">
        <v>0</v>
      </c>
      <c r="H37" s="618">
        <v>1795</v>
      </c>
      <c r="I37" s="619">
        <v>0</v>
      </c>
      <c r="J37" s="445"/>
      <c r="K37" s="445"/>
      <c r="L37" s="445"/>
      <c r="M37" s="445"/>
      <c r="N37" s="434"/>
      <c r="O37" s="608"/>
      <c r="R37" s="476"/>
      <c r="S37" s="611"/>
      <c r="T37" s="612"/>
      <c r="U37" s="612"/>
      <c r="V37" s="607"/>
      <c r="W37" s="612"/>
      <c r="X37" s="612"/>
    </row>
    <row r="38" spans="1:24" ht="12.75">
      <c r="A38" s="438">
        <v>10083</v>
      </c>
      <c r="B38" s="438" t="s">
        <v>172</v>
      </c>
      <c r="C38" s="618">
        <v>10700</v>
      </c>
      <c r="D38" s="618">
        <v>0</v>
      </c>
      <c r="E38" s="618">
        <v>0</v>
      </c>
      <c r="F38" s="618">
        <v>0</v>
      </c>
      <c r="G38" s="618">
        <v>0</v>
      </c>
      <c r="H38" s="618">
        <v>0</v>
      </c>
      <c r="I38" s="619">
        <v>10700</v>
      </c>
      <c r="J38" s="445"/>
      <c r="K38" s="445"/>
      <c r="L38" s="445"/>
      <c r="M38" s="445"/>
      <c r="N38" s="434"/>
      <c r="O38" s="608"/>
      <c r="R38" s="476"/>
      <c r="S38" s="611"/>
      <c r="T38" s="612"/>
      <c r="U38" s="612"/>
      <c r="V38" s="607"/>
      <c r="W38" s="612"/>
      <c r="X38" s="612"/>
    </row>
    <row r="39" spans="1:24" ht="12.75">
      <c r="A39" s="438">
        <v>10103</v>
      </c>
      <c r="B39" s="438" t="s">
        <v>173</v>
      </c>
      <c r="C39" s="618">
        <v>2181.25</v>
      </c>
      <c r="D39" s="618">
        <v>3396.4</v>
      </c>
      <c r="E39" s="618">
        <v>3396.4</v>
      </c>
      <c r="F39" s="618">
        <v>16983</v>
      </c>
      <c r="G39" s="618">
        <v>7212</v>
      </c>
      <c r="H39" s="618">
        <v>136</v>
      </c>
      <c r="I39" s="619">
        <v>33169.05</v>
      </c>
      <c r="J39" s="445"/>
      <c r="K39" s="445"/>
      <c r="L39" s="445"/>
      <c r="M39" s="445"/>
      <c r="N39" s="434"/>
      <c r="O39" s="608"/>
      <c r="R39" s="476"/>
      <c r="S39" s="611"/>
      <c r="T39" s="612"/>
      <c r="U39" s="612"/>
      <c r="V39" s="607"/>
      <c r="W39" s="612"/>
      <c r="X39" s="612"/>
    </row>
    <row r="40" spans="1:24" ht="12.75">
      <c r="A40" s="438">
        <v>10106</v>
      </c>
      <c r="B40" s="438" t="s">
        <v>174</v>
      </c>
      <c r="C40" s="618">
        <v>-6114</v>
      </c>
      <c r="D40" s="618">
        <v>0</v>
      </c>
      <c r="E40" s="618">
        <v>0</v>
      </c>
      <c r="F40" s="618">
        <v>0</v>
      </c>
      <c r="G40" s="618">
        <v>0</v>
      </c>
      <c r="H40" s="618">
        <v>0</v>
      </c>
      <c r="I40" s="619">
        <v>-6114</v>
      </c>
      <c r="J40" s="445"/>
      <c r="K40" s="445"/>
      <c r="L40" s="445"/>
      <c r="M40" s="445"/>
      <c r="N40" s="434"/>
      <c r="O40" s="608"/>
      <c r="R40" s="476"/>
      <c r="S40" s="611"/>
      <c r="T40" s="612"/>
      <c r="U40" s="612"/>
      <c r="V40" s="607"/>
      <c r="W40" s="612"/>
      <c r="X40" s="612"/>
    </row>
    <row r="41" spans="1:24" ht="12.75">
      <c r="A41" s="438">
        <v>10107</v>
      </c>
      <c r="B41" s="438" t="s">
        <v>175</v>
      </c>
      <c r="C41" s="618">
        <v>20000</v>
      </c>
      <c r="D41" s="618">
        <v>0</v>
      </c>
      <c r="E41" s="618">
        <v>0</v>
      </c>
      <c r="F41" s="618">
        <v>0</v>
      </c>
      <c r="G41" s="618">
        <v>0</v>
      </c>
      <c r="H41" s="618">
        <v>0</v>
      </c>
      <c r="I41" s="619">
        <v>20000</v>
      </c>
      <c r="J41" s="445"/>
      <c r="K41" s="445"/>
      <c r="L41" s="445"/>
      <c r="M41" s="445"/>
      <c r="N41" s="434"/>
      <c r="O41" s="608"/>
      <c r="R41" s="476"/>
      <c r="S41" s="611"/>
      <c r="T41" s="612"/>
      <c r="U41" s="612"/>
      <c r="V41" s="607"/>
      <c r="W41" s="612"/>
      <c r="X41" s="612"/>
    </row>
    <row r="42" spans="1:28" ht="12.75">
      <c r="A42" s="438">
        <v>10129</v>
      </c>
      <c r="B42" s="438" t="s">
        <v>176</v>
      </c>
      <c r="C42" s="618">
        <v>0</v>
      </c>
      <c r="D42" s="618">
        <v>0</v>
      </c>
      <c r="E42" s="618">
        <v>0</v>
      </c>
      <c r="F42" s="618">
        <v>0</v>
      </c>
      <c r="G42" s="618">
        <v>850</v>
      </c>
      <c r="H42" s="618">
        <v>180</v>
      </c>
      <c r="I42" s="619">
        <v>850</v>
      </c>
      <c r="J42" s="445"/>
      <c r="K42" s="445"/>
      <c r="L42" s="445"/>
      <c r="M42" s="445"/>
      <c r="N42" s="434"/>
      <c r="O42" s="608"/>
      <c r="R42" s="476"/>
      <c r="S42" s="611"/>
      <c r="U42" s="290"/>
      <c r="V42" s="290"/>
      <c r="W42" s="290"/>
      <c r="X42" s="290"/>
      <c r="Y42" s="428"/>
      <c r="Z42" s="607"/>
      <c r="AA42" s="428"/>
      <c r="AB42" s="476"/>
    </row>
    <row r="43" spans="1:19" ht="12.75">
      <c r="A43" s="438">
        <v>10230</v>
      </c>
      <c r="B43" s="438" t="s">
        <v>177</v>
      </c>
      <c r="C43" s="618">
        <v>8412</v>
      </c>
      <c r="D43" s="618">
        <v>0</v>
      </c>
      <c r="E43" s="618">
        <v>0</v>
      </c>
      <c r="F43" s="618">
        <v>0</v>
      </c>
      <c r="G43" s="618">
        <v>0</v>
      </c>
      <c r="H43" s="618">
        <v>0</v>
      </c>
      <c r="I43" s="619">
        <v>8412</v>
      </c>
      <c r="J43" s="445"/>
      <c r="K43" s="445"/>
      <c r="L43" s="445"/>
      <c r="M43" s="445"/>
      <c r="N43" s="608"/>
      <c r="O43" s="608"/>
      <c r="S43" s="611"/>
    </row>
    <row r="44" spans="1:19" ht="12.75">
      <c r="A44" s="438">
        <v>10231</v>
      </c>
      <c r="B44" s="438" t="s">
        <v>178</v>
      </c>
      <c r="C44" s="618">
        <v>0</v>
      </c>
      <c r="D44" s="618">
        <v>0</v>
      </c>
      <c r="E44" s="618">
        <v>0</v>
      </c>
      <c r="F44" s="618">
        <v>0</v>
      </c>
      <c r="G44" s="618">
        <v>850</v>
      </c>
      <c r="H44" s="618">
        <v>180</v>
      </c>
      <c r="I44" s="619">
        <v>850</v>
      </c>
      <c r="J44" s="445"/>
      <c r="K44" s="445"/>
      <c r="L44" s="445"/>
      <c r="M44" s="445"/>
      <c r="N44" s="608"/>
      <c r="O44" s="434"/>
      <c r="S44" s="611"/>
    </row>
    <row r="45" spans="1:19" ht="12.75">
      <c r="A45" s="438">
        <v>10233</v>
      </c>
      <c r="B45" s="438" t="s">
        <v>179</v>
      </c>
      <c r="C45" s="618">
        <v>-4550</v>
      </c>
      <c r="D45" s="618">
        <v>0</v>
      </c>
      <c r="E45" s="618">
        <v>0</v>
      </c>
      <c r="F45" s="618">
        <v>0</v>
      </c>
      <c r="G45" s="618">
        <v>0</v>
      </c>
      <c r="H45" s="618">
        <v>0</v>
      </c>
      <c r="I45" s="619">
        <v>-4550</v>
      </c>
      <c r="J45" s="445"/>
      <c r="K45" s="445"/>
      <c r="L45" s="445"/>
      <c r="M45" s="445"/>
      <c r="N45" s="608"/>
      <c r="O45" s="434"/>
      <c r="S45" s="611"/>
    </row>
    <row r="46" spans="1:19" ht="12.75">
      <c r="A46" s="438">
        <v>10255</v>
      </c>
      <c r="B46" s="438" t="s">
        <v>180</v>
      </c>
      <c r="C46" s="618">
        <v>6901</v>
      </c>
      <c r="D46" s="618">
        <v>0</v>
      </c>
      <c r="E46" s="618">
        <v>1059</v>
      </c>
      <c r="F46" s="618">
        <v>0</v>
      </c>
      <c r="G46" s="618">
        <v>0</v>
      </c>
      <c r="H46" s="618">
        <v>39</v>
      </c>
      <c r="I46" s="619">
        <v>7960</v>
      </c>
      <c r="J46" s="445"/>
      <c r="K46" s="445"/>
      <c r="L46" s="445"/>
      <c r="M46" s="445"/>
      <c r="N46" s="608"/>
      <c r="O46" s="434"/>
      <c r="S46" s="611"/>
    </row>
    <row r="47" spans="1:19" ht="12.75">
      <c r="A47" s="438">
        <v>10266</v>
      </c>
      <c r="B47" s="438" t="s">
        <v>181</v>
      </c>
      <c r="C47" s="618">
        <v>0</v>
      </c>
      <c r="D47" s="618">
        <v>0</v>
      </c>
      <c r="E47" s="618">
        <v>0</v>
      </c>
      <c r="F47" s="618">
        <v>0</v>
      </c>
      <c r="G47" s="618">
        <v>-2400</v>
      </c>
      <c r="H47" s="618">
        <v>114</v>
      </c>
      <c r="I47" s="619">
        <v>-2400</v>
      </c>
      <c r="J47" s="445"/>
      <c r="K47" s="445"/>
      <c r="L47" s="445"/>
      <c r="M47" s="445"/>
      <c r="N47" s="608"/>
      <c r="O47" s="434"/>
      <c r="S47" s="611"/>
    </row>
    <row r="48" spans="1:19" ht="12.75">
      <c r="A48" s="438">
        <v>10268</v>
      </c>
      <c r="B48" s="438" t="s">
        <v>182</v>
      </c>
      <c r="C48" s="618">
        <v>6901</v>
      </c>
      <c r="D48" s="618">
        <v>0</v>
      </c>
      <c r="E48" s="618">
        <v>0</v>
      </c>
      <c r="F48" s="618">
        <v>0</v>
      </c>
      <c r="G48" s="618">
        <v>0</v>
      </c>
      <c r="H48" s="618">
        <v>0</v>
      </c>
      <c r="I48" s="619">
        <v>6901</v>
      </c>
      <c r="J48" s="445"/>
      <c r="K48" s="445"/>
      <c r="L48" s="445"/>
      <c r="M48" s="445"/>
      <c r="N48" s="608"/>
      <c r="O48" s="434"/>
      <c r="S48" s="611"/>
    </row>
    <row r="49" spans="1:19" ht="12.75">
      <c r="A49" s="438">
        <v>10279</v>
      </c>
      <c r="B49" s="438" t="s">
        <v>183</v>
      </c>
      <c r="C49" s="618">
        <v>0</v>
      </c>
      <c r="D49" s="618">
        <v>0</v>
      </c>
      <c r="E49" s="618">
        <v>0</v>
      </c>
      <c r="F49" s="618">
        <v>0</v>
      </c>
      <c r="G49" s="618">
        <v>850</v>
      </c>
      <c r="H49" s="618">
        <v>179</v>
      </c>
      <c r="I49" s="619">
        <v>850</v>
      </c>
      <c r="J49" s="445"/>
      <c r="K49" s="445"/>
      <c r="L49" s="445"/>
      <c r="M49" s="445"/>
      <c r="N49" s="608"/>
      <c r="O49" s="434"/>
      <c r="S49" s="611"/>
    </row>
    <row r="50" spans="1:19" ht="12.75">
      <c r="A50" s="438">
        <v>10310</v>
      </c>
      <c r="B50" s="438" t="s">
        <v>184</v>
      </c>
      <c r="C50" s="618">
        <v>0</v>
      </c>
      <c r="D50" s="618">
        <v>0</v>
      </c>
      <c r="E50" s="618">
        <v>0</v>
      </c>
      <c r="F50" s="618">
        <v>0</v>
      </c>
      <c r="G50" s="618">
        <v>850</v>
      </c>
      <c r="H50" s="618">
        <v>179</v>
      </c>
      <c r="I50" s="619">
        <v>850</v>
      </c>
      <c r="J50" s="445"/>
      <c r="K50" s="445"/>
      <c r="L50" s="445"/>
      <c r="M50" s="445"/>
      <c r="N50" s="608"/>
      <c r="O50" s="434"/>
      <c r="S50" s="611"/>
    </row>
    <row r="51" spans="1:19" ht="12.75">
      <c r="A51" s="438"/>
      <c r="B51" s="438"/>
      <c r="C51" s="620"/>
      <c r="D51" s="438"/>
      <c r="E51" s="438"/>
      <c r="F51" s="438"/>
      <c r="G51" s="438"/>
      <c r="H51" s="438"/>
      <c r="I51" s="616"/>
      <c r="J51" s="433"/>
      <c r="K51" s="445"/>
      <c r="L51" s="445"/>
      <c r="M51" s="445"/>
      <c r="N51" s="608"/>
      <c r="O51" s="434"/>
      <c r="P51" s="608"/>
      <c r="S51" s="611"/>
    </row>
    <row r="52" spans="1:19" ht="12.75">
      <c r="A52" s="438"/>
      <c r="B52" s="438"/>
      <c r="C52" s="618"/>
      <c r="D52" s="438"/>
      <c r="E52" s="438"/>
      <c r="F52" s="438"/>
      <c r="G52" s="438"/>
      <c r="H52" s="438"/>
      <c r="I52" s="616"/>
      <c r="J52" s="433"/>
      <c r="K52" s="445"/>
      <c r="L52" s="445"/>
      <c r="M52" s="445"/>
      <c r="N52" s="608"/>
      <c r="O52" s="434"/>
      <c r="P52" s="608"/>
      <c r="S52" s="611"/>
    </row>
    <row r="53" spans="1:19" ht="12.75">
      <c r="A53" s="438"/>
      <c r="B53" s="438"/>
      <c r="C53" s="618"/>
      <c r="D53" s="438"/>
      <c r="E53" s="438"/>
      <c r="F53" s="438"/>
      <c r="G53" s="438"/>
      <c r="H53" s="438"/>
      <c r="I53" s="616"/>
      <c r="J53" s="433"/>
      <c r="K53" s="445"/>
      <c r="L53" s="445"/>
      <c r="M53" s="445"/>
      <c r="N53" s="608"/>
      <c r="O53" s="434"/>
      <c r="P53" s="608"/>
      <c r="S53" s="611"/>
    </row>
    <row r="54" spans="1:19" ht="12.75">
      <c r="A54" s="438"/>
      <c r="B54" s="438"/>
      <c r="C54" s="618"/>
      <c r="D54" s="438"/>
      <c r="E54" s="438"/>
      <c r="F54" s="438"/>
      <c r="G54" s="438"/>
      <c r="H54" s="438"/>
      <c r="I54" s="616"/>
      <c r="J54" s="433"/>
      <c r="K54" s="445"/>
      <c r="L54" s="445"/>
      <c r="M54" s="445"/>
      <c r="N54" s="608"/>
      <c r="O54" s="434"/>
      <c r="P54" s="608"/>
      <c r="S54" s="611"/>
    </row>
    <row r="55" spans="1:19" ht="12.75">
      <c r="A55" s="438"/>
      <c r="B55" s="438"/>
      <c r="C55" s="618"/>
      <c r="D55" s="438"/>
      <c r="E55" s="438"/>
      <c r="F55" s="438"/>
      <c r="G55" s="438"/>
      <c r="H55" s="438"/>
      <c r="I55" s="616"/>
      <c r="J55" s="433"/>
      <c r="K55" s="445"/>
      <c r="L55" s="445"/>
      <c r="M55" s="445"/>
      <c r="N55" s="608"/>
      <c r="O55" s="434"/>
      <c r="P55" s="608"/>
      <c r="S55" s="611"/>
    </row>
    <row r="56" spans="1:19" ht="12.75">
      <c r="A56" s="438"/>
      <c r="B56" s="438"/>
      <c r="C56" s="618"/>
      <c r="D56" s="438"/>
      <c r="E56" s="438"/>
      <c r="F56" s="438"/>
      <c r="G56" s="438"/>
      <c r="H56" s="438"/>
      <c r="I56" s="616"/>
      <c r="J56" s="433"/>
      <c r="K56" s="445"/>
      <c r="L56" s="445"/>
      <c r="M56" s="445"/>
      <c r="N56" s="608"/>
      <c r="O56" s="434"/>
      <c r="P56" s="608"/>
      <c r="S56" s="611"/>
    </row>
    <row r="57" spans="1:19" ht="12.75">
      <c r="A57" s="438"/>
      <c r="B57" s="438"/>
      <c r="C57" s="618"/>
      <c r="D57" s="438"/>
      <c r="E57" s="438"/>
      <c r="F57" s="438"/>
      <c r="G57" s="438"/>
      <c r="H57" s="438"/>
      <c r="I57" s="616"/>
      <c r="J57" s="433"/>
      <c r="K57" s="445"/>
      <c r="L57" s="445"/>
      <c r="M57" s="445"/>
      <c r="N57" s="608"/>
      <c r="O57" s="434"/>
      <c r="P57" s="608"/>
      <c r="S57" s="611"/>
    </row>
    <row r="58" spans="1:19" ht="12.75">
      <c r="A58" s="438"/>
      <c r="B58" s="438"/>
      <c r="C58" s="618"/>
      <c r="D58" s="438"/>
      <c r="E58" s="438"/>
      <c r="F58" s="438"/>
      <c r="G58" s="438"/>
      <c r="H58" s="438"/>
      <c r="I58" s="616"/>
      <c r="J58" s="433"/>
      <c r="K58" s="445"/>
      <c r="L58" s="445"/>
      <c r="M58" s="445"/>
      <c r="N58" s="608"/>
      <c r="O58" s="434"/>
      <c r="P58" s="608"/>
      <c r="S58" s="611"/>
    </row>
    <row r="59" spans="1:19" ht="12.75">
      <c r="A59" s="438"/>
      <c r="B59" s="438"/>
      <c r="C59" s="620"/>
      <c r="D59" s="438"/>
      <c r="E59" s="438"/>
      <c r="F59" s="438"/>
      <c r="G59" s="438"/>
      <c r="H59" s="438"/>
      <c r="I59" s="616"/>
      <c r="J59" s="433"/>
      <c r="K59" s="445"/>
      <c r="L59" s="445"/>
      <c r="M59" s="445"/>
      <c r="N59" s="608"/>
      <c r="O59" s="434"/>
      <c r="P59" s="608"/>
      <c r="S59" s="611"/>
    </row>
    <row r="60" spans="1:19" ht="12.75">
      <c r="A60" s="438"/>
      <c r="B60" s="438"/>
      <c r="C60" s="618"/>
      <c r="D60" s="438"/>
      <c r="E60" s="438"/>
      <c r="F60" s="438"/>
      <c r="G60" s="438"/>
      <c r="H60" s="438"/>
      <c r="I60" s="616"/>
      <c r="J60" s="433"/>
      <c r="K60" s="445"/>
      <c r="L60" s="445"/>
      <c r="M60" s="445"/>
      <c r="N60" s="608"/>
      <c r="O60" s="434"/>
      <c r="P60" s="608"/>
      <c r="S60" s="611"/>
    </row>
    <row r="61" spans="1:19" ht="12.75">
      <c r="A61" s="438"/>
      <c r="B61" s="438"/>
      <c r="C61" s="618"/>
      <c r="D61" s="438"/>
      <c r="E61" s="438"/>
      <c r="F61" s="438"/>
      <c r="G61" s="438"/>
      <c r="H61" s="438"/>
      <c r="I61" s="616"/>
      <c r="J61" s="433"/>
      <c r="K61" s="445"/>
      <c r="L61" s="445"/>
      <c r="M61" s="445"/>
      <c r="N61" s="608"/>
      <c r="O61" s="434"/>
      <c r="P61" s="608"/>
      <c r="S61" s="611"/>
    </row>
    <row r="62" spans="1:19" ht="12.75">
      <c r="A62" s="438"/>
      <c r="B62" s="438"/>
      <c r="C62" s="618"/>
      <c r="D62" s="438"/>
      <c r="E62" s="438"/>
      <c r="F62" s="438"/>
      <c r="G62" s="438"/>
      <c r="H62" s="438"/>
      <c r="I62" s="616"/>
      <c r="J62" s="433"/>
      <c r="K62" s="445"/>
      <c r="L62" s="445"/>
      <c r="M62" s="445"/>
      <c r="N62" s="608"/>
      <c r="O62" s="434"/>
      <c r="P62" s="608"/>
      <c r="S62" s="611"/>
    </row>
    <row r="63" spans="1:19" ht="12.75">
      <c r="A63" s="438"/>
      <c r="B63" s="438"/>
      <c r="C63" s="618"/>
      <c r="D63" s="438"/>
      <c r="E63" s="438"/>
      <c r="F63" s="438"/>
      <c r="G63" s="438"/>
      <c r="H63" s="438"/>
      <c r="I63" s="616"/>
      <c r="J63" s="433"/>
      <c r="K63" s="445"/>
      <c r="L63" s="445"/>
      <c r="M63" s="445"/>
      <c r="N63" s="608"/>
      <c r="O63" s="434"/>
      <c r="P63" s="608"/>
      <c r="S63" s="611"/>
    </row>
    <row r="64" spans="1:19" ht="12.75">
      <c r="A64" s="438"/>
      <c r="B64" s="438"/>
      <c r="C64" s="618"/>
      <c r="D64" s="438"/>
      <c r="E64" s="438"/>
      <c r="F64" s="438"/>
      <c r="G64" s="438"/>
      <c r="H64" s="438"/>
      <c r="I64" s="616"/>
      <c r="J64" s="433"/>
      <c r="K64" s="445"/>
      <c r="L64" s="445"/>
      <c r="M64" s="445"/>
      <c r="N64" s="608"/>
      <c r="O64" s="434"/>
      <c r="P64" s="608"/>
      <c r="S64" s="611"/>
    </row>
    <row r="65" spans="1:19" ht="12.75">
      <c r="A65" s="514"/>
      <c r="B65" s="514"/>
      <c r="C65" s="514"/>
      <c r="D65" s="517"/>
      <c r="E65" s="517"/>
      <c r="F65" s="514"/>
      <c r="G65" s="514"/>
      <c r="H65" s="613"/>
      <c r="I65" s="628"/>
      <c r="J65" s="476"/>
      <c r="K65" s="608"/>
      <c r="L65" s="608"/>
      <c r="M65" s="608"/>
      <c r="N65" s="608"/>
      <c r="O65" s="434"/>
      <c r="P65" s="608"/>
      <c r="S65" s="611"/>
    </row>
    <row r="66" spans="1:19" ht="12.75">
      <c r="A66" s="514"/>
      <c r="B66" s="514"/>
      <c r="C66" s="514"/>
      <c r="D66" s="517"/>
      <c r="E66" s="517"/>
      <c r="F66" s="514"/>
      <c r="G66" s="514"/>
      <c r="H66" s="613"/>
      <c r="I66" s="628"/>
      <c r="J66" s="476"/>
      <c r="K66" s="608"/>
      <c r="L66" s="608"/>
      <c r="M66" s="608"/>
      <c r="N66" s="608"/>
      <c r="O66" s="434"/>
      <c r="P66" s="608"/>
      <c r="S66" s="611"/>
    </row>
    <row r="67" spans="1:19" ht="12.75">
      <c r="A67" s="514"/>
      <c r="B67" s="514"/>
      <c r="C67" s="514"/>
      <c r="D67" s="517"/>
      <c r="E67" s="517"/>
      <c r="F67" s="514"/>
      <c r="G67" s="514"/>
      <c r="H67" s="613"/>
      <c r="I67" s="628"/>
      <c r="J67" s="476"/>
      <c r="K67" s="608"/>
      <c r="L67" s="608"/>
      <c r="M67" s="608"/>
      <c r="N67" s="608"/>
      <c r="O67" s="434"/>
      <c r="P67" s="608"/>
      <c r="S67" s="611"/>
    </row>
    <row r="68" spans="1:19" ht="12.75">
      <c r="A68" s="514"/>
      <c r="B68" s="514"/>
      <c r="C68" s="514"/>
      <c r="D68" s="517"/>
      <c r="E68" s="517"/>
      <c r="F68" s="514"/>
      <c r="G68" s="514"/>
      <c r="H68" s="613"/>
      <c r="I68" s="628"/>
      <c r="J68" s="476"/>
      <c r="K68" s="608"/>
      <c r="L68" s="608"/>
      <c r="M68" s="608"/>
      <c r="N68" s="608"/>
      <c r="O68" s="434"/>
      <c r="P68" s="608"/>
      <c r="S68" s="611"/>
    </row>
    <row r="69" spans="1:19" ht="12.75">
      <c r="A69" s="514"/>
      <c r="B69" s="514"/>
      <c r="C69" s="514"/>
      <c r="D69" s="517"/>
      <c r="E69" s="517"/>
      <c r="F69" s="514"/>
      <c r="G69" s="514"/>
      <c r="H69" s="613"/>
      <c r="I69" s="628"/>
      <c r="J69" s="476"/>
      <c r="K69" s="608"/>
      <c r="L69" s="608"/>
      <c r="M69" s="608"/>
      <c r="N69" s="608"/>
      <c r="O69" s="434"/>
      <c r="P69" s="608"/>
      <c r="S69" s="611"/>
    </row>
    <row r="70" spans="1:19" ht="12.75">
      <c r="A70" s="514"/>
      <c r="B70" s="514"/>
      <c r="C70" s="514"/>
      <c r="D70" s="517"/>
      <c r="E70" s="517"/>
      <c r="F70" s="514"/>
      <c r="G70" s="514"/>
      <c r="H70" s="613"/>
      <c r="I70" s="628"/>
      <c r="J70" s="476"/>
      <c r="K70" s="608"/>
      <c r="L70" s="608"/>
      <c r="M70" s="608"/>
      <c r="N70" s="608"/>
      <c r="O70" s="434"/>
      <c r="P70" s="608"/>
      <c r="S70" s="611"/>
    </row>
    <row r="71" spans="1:19" ht="12.75">
      <c r="A71" s="514"/>
      <c r="B71" s="514"/>
      <c r="C71" s="514"/>
      <c r="D71" s="517"/>
      <c r="E71" s="517"/>
      <c r="F71" s="514"/>
      <c r="G71" s="514"/>
      <c r="H71" s="613"/>
      <c r="I71" s="628"/>
      <c r="J71" s="476"/>
      <c r="K71" s="608"/>
      <c r="L71" s="608"/>
      <c r="M71" s="608"/>
      <c r="N71" s="608"/>
      <c r="O71" s="434"/>
      <c r="P71" s="608"/>
      <c r="S71" s="611"/>
    </row>
    <row r="72" spans="1:19" ht="12.75">
      <c r="A72" s="514"/>
      <c r="B72" s="514"/>
      <c r="C72" s="514"/>
      <c r="D72" s="517"/>
      <c r="E72" s="517"/>
      <c r="F72" s="514"/>
      <c r="G72" s="514"/>
      <c r="H72" s="613"/>
      <c r="I72" s="628"/>
      <c r="J72" s="476"/>
      <c r="K72" s="608"/>
      <c r="L72" s="608"/>
      <c r="M72" s="608"/>
      <c r="N72" s="608"/>
      <c r="O72" s="434"/>
      <c r="P72" s="608"/>
      <c r="S72" s="611"/>
    </row>
    <row r="73" spans="1:19" ht="12.75">
      <c r="A73" s="514"/>
      <c r="B73" s="514"/>
      <c r="C73" s="514"/>
      <c r="D73" s="517"/>
      <c r="E73" s="517"/>
      <c r="F73" s="514"/>
      <c r="G73" s="514"/>
      <c r="H73" s="613"/>
      <c r="I73" s="628"/>
      <c r="J73" s="476"/>
      <c r="K73" s="608"/>
      <c r="L73" s="608"/>
      <c r="M73" s="608"/>
      <c r="N73" s="608"/>
      <c r="O73" s="434"/>
      <c r="P73" s="608"/>
      <c r="S73" s="611"/>
    </row>
    <row r="74" spans="1:19" ht="12.75">
      <c r="A74" s="514"/>
      <c r="B74" s="514"/>
      <c r="C74" s="514"/>
      <c r="D74" s="517"/>
      <c r="E74" s="517"/>
      <c r="F74" s="514"/>
      <c r="G74" s="514"/>
      <c r="H74" s="613"/>
      <c r="I74" s="628"/>
      <c r="J74" s="476"/>
      <c r="K74" s="608"/>
      <c r="L74" s="608"/>
      <c r="M74" s="608"/>
      <c r="N74" s="608"/>
      <c r="O74" s="434"/>
      <c r="P74" s="608"/>
      <c r="S74" s="611"/>
    </row>
    <row r="75" spans="1:19" ht="12.75">
      <c r="A75" s="514"/>
      <c r="B75" s="514"/>
      <c r="C75" s="514"/>
      <c r="D75" s="517"/>
      <c r="E75" s="517"/>
      <c r="F75" s="514"/>
      <c r="G75" s="514"/>
      <c r="H75" s="613"/>
      <c r="I75" s="628"/>
      <c r="J75" s="476"/>
      <c r="K75" s="608"/>
      <c r="L75" s="608"/>
      <c r="M75" s="608"/>
      <c r="N75" s="608"/>
      <c r="O75" s="434"/>
      <c r="P75" s="608"/>
      <c r="S75" s="611"/>
    </row>
    <row r="76" spans="1:19" ht="12.75">
      <c r="A76" s="514"/>
      <c r="B76" s="514"/>
      <c r="C76" s="514"/>
      <c r="D76" s="517"/>
      <c r="E76" s="517"/>
      <c r="F76" s="514"/>
      <c r="G76" s="514"/>
      <c r="H76" s="613"/>
      <c r="I76" s="628"/>
      <c r="J76" s="476"/>
      <c r="K76" s="608"/>
      <c r="L76" s="608"/>
      <c r="M76" s="608"/>
      <c r="N76" s="608"/>
      <c r="O76" s="434"/>
      <c r="P76" s="608"/>
      <c r="S76" s="611"/>
    </row>
    <row r="77" spans="1:19" ht="12.75">
      <c r="A77" s="514"/>
      <c r="B77" s="514"/>
      <c r="C77" s="514"/>
      <c r="D77" s="517"/>
      <c r="E77" s="517"/>
      <c r="F77" s="514"/>
      <c r="G77" s="514"/>
      <c r="H77" s="613"/>
      <c r="I77" s="628"/>
      <c r="J77" s="476"/>
      <c r="K77" s="608"/>
      <c r="L77" s="608"/>
      <c r="M77" s="608"/>
      <c r="N77" s="608"/>
      <c r="O77" s="434"/>
      <c r="P77" s="608"/>
      <c r="S77" s="611"/>
    </row>
    <row r="78" spans="1:19" ht="12.75">
      <c r="A78" s="514"/>
      <c r="B78" s="514"/>
      <c r="C78" s="514"/>
      <c r="D78" s="517"/>
      <c r="E78" s="517"/>
      <c r="F78" s="514"/>
      <c r="G78" s="514"/>
      <c r="H78" s="613"/>
      <c r="I78" s="628"/>
      <c r="J78" s="476"/>
      <c r="K78" s="608"/>
      <c r="L78" s="608"/>
      <c r="M78" s="608"/>
      <c r="N78" s="608"/>
      <c r="O78" s="434"/>
      <c r="P78" s="608"/>
      <c r="S78" s="611"/>
    </row>
    <row r="79" spans="1:19" ht="12.75">
      <c r="A79" s="514"/>
      <c r="B79" s="514"/>
      <c r="C79" s="514"/>
      <c r="D79" s="517"/>
      <c r="E79" s="517"/>
      <c r="F79" s="514"/>
      <c r="G79" s="514"/>
      <c r="H79" s="613"/>
      <c r="I79" s="628"/>
      <c r="J79" s="476"/>
      <c r="K79" s="608"/>
      <c r="L79" s="608"/>
      <c r="M79" s="608"/>
      <c r="N79" s="608"/>
      <c r="O79" s="434"/>
      <c r="P79" s="608"/>
      <c r="S79" s="611"/>
    </row>
    <row r="80" spans="1:19" ht="15.75" customHeight="1">
      <c r="A80" s="514"/>
      <c r="B80" s="514"/>
      <c r="C80" s="514"/>
      <c r="D80" s="517"/>
      <c r="E80" s="517"/>
      <c r="F80" s="514"/>
      <c r="G80" s="514"/>
      <c r="H80" s="613"/>
      <c r="I80" s="628"/>
      <c r="J80" s="476"/>
      <c r="K80" s="608"/>
      <c r="L80" s="608"/>
      <c r="M80" s="608"/>
      <c r="N80" s="608"/>
      <c r="O80" s="434"/>
      <c r="P80" s="608"/>
      <c r="S80" s="611"/>
    </row>
    <row r="81" spans="1:19" ht="15.75" customHeight="1">
      <c r="A81" s="514"/>
      <c r="B81" s="514"/>
      <c r="C81" s="514"/>
      <c r="D81" s="517"/>
      <c r="E81" s="517"/>
      <c r="F81" s="514"/>
      <c r="G81" s="514"/>
      <c r="H81" s="613"/>
      <c r="I81" s="628"/>
      <c r="J81" s="476"/>
      <c r="K81" s="608"/>
      <c r="L81" s="608"/>
      <c r="M81" s="608"/>
      <c r="N81" s="608"/>
      <c r="O81" s="434"/>
      <c r="P81" s="608"/>
      <c r="S81" s="611"/>
    </row>
    <row r="82" spans="1:19" ht="15.75" customHeight="1">
      <c r="A82" s="514"/>
      <c r="B82" s="514"/>
      <c r="C82" s="514"/>
      <c r="D82" s="517"/>
      <c r="E82" s="517"/>
      <c r="F82" s="514"/>
      <c r="G82" s="514"/>
      <c r="H82" s="613"/>
      <c r="I82" s="628"/>
      <c r="J82" s="476"/>
      <c r="K82" s="608"/>
      <c r="L82" s="608"/>
      <c r="M82" s="608"/>
      <c r="N82" s="608"/>
      <c r="O82" s="434"/>
      <c r="P82" s="608"/>
      <c r="S82" s="611"/>
    </row>
    <row r="83" spans="1:19" ht="15.75" customHeight="1">
      <c r="A83" s="514"/>
      <c r="B83" s="514"/>
      <c r="C83" s="514"/>
      <c r="D83" s="517"/>
      <c r="E83" s="517"/>
      <c r="F83" s="514"/>
      <c r="G83" s="514"/>
      <c r="H83" s="613"/>
      <c r="I83" s="628"/>
      <c r="J83" s="476"/>
      <c r="K83" s="608"/>
      <c r="L83" s="608"/>
      <c r="M83" s="608"/>
      <c r="N83" s="608"/>
      <c r="O83" s="434"/>
      <c r="P83" s="608"/>
      <c r="S83" s="611"/>
    </row>
    <row r="84" spans="1:19" ht="15.75" customHeight="1">
      <c r="A84" s="514"/>
      <c r="B84" s="514"/>
      <c r="C84" s="514"/>
      <c r="D84" s="517"/>
      <c r="E84" s="517"/>
      <c r="F84" s="514"/>
      <c r="G84" s="514"/>
      <c r="H84" s="613"/>
      <c r="I84" s="628"/>
      <c r="J84" s="476"/>
      <c r="K84" s="608"/>
      <c r="L84" s="608"/>
      <c r="M84" s="608"/>
      <c r="N84" s="608"/>
      <c r="O84" s="434"/>
      <c r="P84" s="608"/>
      <c r="S84" s="611"/>
    </row>
    <row r="85" spans="1:19" ht="15.75" customHeight="1">
      <c r="A85" s="514"/>
      <c r="B85" s="514"/>
      <c r="C85" s="514"/>
      <c r="D85" s="517"/>
      <c r="E85" s="517"/>
      <c r="F85" s="514"/>
      <c r="G85" s="514"/>
      <c r="H85" s="613"/>
      <c r="I85" s="628"/>
      <c r="J85" s="476"/>
      <c r="K85" s="608"/>
      <c r="L85" s="608"/>
      <c r="M85" s="608"/>
      <c r="N85" s="608"/>
      <c r="O85" s="434"/>
      <c r="P85" s="608"/>
      <c r="S85" s="611"/>
    </row>
    <row r="86" spans="1:19" ht="15.75" customHeight="1">
      <c r="A86" s="514"/>
      <c r="B86" s="514"/>
      <c r="C86" s="514"/>
      <c r="D86" s="517"/>
      <c r="E86" s="517"/>
      <c r="F86" s="514"/>
      <c r="G86" s="514"/>
      <c r="H86" s="613"/>
      <c r="I86" s="628"/>
      <c r="J86" s="476"/>
      <c r="K86" s="608"/>
      <c r="L86" s="608"/>
      <c r="M86" s="608"/>
      <c r="N86" s="608"/>
      <c r="O86" s="434"/>
      <c r="P86" s="608"/>
      <c r="S86" s="611"/>
    </row>
    <row r="87" spans="1:19" ht="15.75" customHeight="1">
      <c r="A87" s="514"/>
      <c r="B87" s="514"/>
      <c r="C87" s="514"/>
      <c r="D87" s="517"/>
      <c r="E87" s="517"/>
      <c r="F87" s="514"/>
      <c r="G87" s="514"/>
      <c r="H87" s="613"/>
      <c r="I87" s="628"/>
      <c r="J87" s="476"/>
      <c r="K87" s="608"/>
      <c r="L87" s="608"/>
      <c r="M87" s="608"/>
      <c r="N87" s="608"/>
      <c r="O87" s="434"/>
      <c r="P87" s="608"/>
      <c r="S87" s="611"/>
    </row>
    <row r="88" spans="1:19" ht="15.75" customHeight="1">
      <c r="A88" s="514"/>
      <c r="B88" s="514"/>
      <c r="C88" s="514"/>
      <c r="D88" s="517"/>
      <c r="E88" s="517"/>
      <c r="F88" s="514"/>
      <c r="G88" s="514"/>
      <c r="H88" s="613"/>
      <c r="I88" s="628"/>
      <c r="J88" s="476"/>
      <c r="K88" s="608"/>
      <c r="L88" s="608"/>
      <c r="M88" s="608"/>
      <c r="N88" s="608"/>
      <c r="O88" s="434"/>
      <c r="P88" s="608"/>
      <c r="S88" s="611"/>
    </row>
    <row r="89" spans="1:19" ht="15.75" customHeight="1">
      <c r="A89" s="514"/>
      <c r="B89" s="514"/>
      <c r="C89" s="514"/>
      <c r="D89" s="517"/>
      <c r="E89" s="517"/>
      <c r="F89" s="514"/>
      <c r="G89" s="514"/>
      <c r="H89" s="613"/>
      <c r="I89" s="628"/>
      <c r="J89" s="476"/>
      <c r="K89" s="608"/>
      <c r="L89" s="608"/>
      <c r="M89" s="608"/>
      <c r="N89" s="608"/>
      <c r="O89" s="434"/>
      <c r="P89" s="608"/>
      <c r="S89" s="611"/>
    </row>
    <row r="90" spans="1:19" ht="15.75" customHeight="1">
      <c r="A90" s="514"/>
      <c r="B90" s="514"/>
      <c r="C90" s="514"/>
      <c r="D90" s="517"/>
      <c r="E90" s="517"/>
      <c r="F90" s="514"/>
      <c r="G90" s="514"/>
      <c r="H90" s="613"/>
      <c r="I90" s="628"/>
      <c r="J90" s="476"/>
      <c r="K90" s="608"/>
      <c r="L90" s="608"/>
      <c r="M90" s="608"/>
      <c r="N90" s="608"/>
      <c r="O90" s="434"/>
      <c r="P90" s="608"/>
      <c r="S90" s="611"/>
    </row>
    <row r="91" spans="1:19" ht="15.75" customHeight="1">
      <c r="A91" s="514"/>
      <c r="B91" s="514"/>
      <c r="C91" s="514"/>
      <c r="D91" s="517"/>
      <c r="E91" s="517"/>
      <c r="F91" s="514"/>
      <c r="G91" s="514"/>
      <c r="H91" s="613"/>
      <c r="I91" s="628"/>
      <c r="J91" s="476"/>
      <c r="K91" s="608"/>
      <c r="L91" s="608"/>
      <c r="M91" s="608"/>
      <c r="N91" s="608"/>
      <c r="O91" s="434"/>
      <c r="P91" s="608"/>
      <c r="S91" s="611"/>
    </row>
    <row r="92" spans="1:19" ht="15.75" customHeight="1">
      <c r="A92" s="514"/>
      <c r="B92" s="514"/>
      <c r="C92" s="514"/>
      <c r="D92" s="517"/>
      <c r="E92" s="517"/>
      <c r="F92" s="514"/>
      <c r="G92" s="514"/>
      <c r="H92" s="613"/>
      <c r="I92" s="628"/>
      <c r="J92" s="476"/>
      <c r="K92" s="608"/>
      <c r="L92" s="608"/>
      <c r="M92" s="608"/>
      <c r="N92" s="608"/>
      <c r="O92" s="434"/>
      <c r="P92" s="608"/>
      <c r="S92" s="611"/>
    </row>
    <row r="93" spans="1:19" ht="15.75" customHeight="1">
      <c r="A93" s="514"/>
      <c r="B93" s="514"/>
      <c r="C93" s="514"/>
      <c r="D93" s="517"/>
      <c r="E93" s="517"/>
      <c r="F93" s="514"/>
      <c r="G93" s="514"/>
      <c r="H93" s="613"/>
      <c r="I93" s="628"/>
      <c r="J93" s="476"/>
      <c r="K93" s="608"/>
      <c r="L93" s="608"/>
      <c r="M93" s="608"/>
      <c r="N93" s="608"/>
      <c r="O93" s="434"/>
      <c r="P93" s="608"/>
      <c r="S93" s="611"/>
    </row>
    <row r="94" spans="1:19" ht="15.75" customHeight="1">
      <c r="A94" s="514"/>
      <c r="B94" s="514"/>
      <c r="C94" s="514"/>
      <c r="D94" s="517"/>
      <c r="E94" s="517"/>
      <c r="F94" s="514"/>
      <c r="G94" s="514"/>
      <c r="H94" s="613"/>
      <c r="I94" s="628"/>
      <c r="J94" s="476"/>
      <c r="K94" s="608"/>
      <c r="L94" s="608"/>
      <c r="M94" s="608"/>
      <c r="N94" s="608"/>
      <c r="O94" s="434"/>
      <c r="P94" s="608"/>
      <c r="S94" s="611"/>
    </row>
    <row r="95" spans="1:19" ht="15.75" customHeight="1">
      <c r="A95" s="514"/>
      <c r="B95" s="514"/>
      <c r="C95" s="514"/>
      <c r="D95" s="517"/>
      <c r="E95" s="517"/>
      <c r="F95" s="514"/>
      <c r="G95" s="514"/>
      <c r="H95" s="613"/>
      <c r="I95" s="628"/>
      <c r="J95" s="476"/>
      <c r="K95" s="608"/>
      <c r="L95" s="608"/>
      <c r="M95" s="608"/>
      <c r="N95" s="608"/>
      <c r="O95" s="434"/>
      <c r="P95" s="608"/>
      <c r="S95" s="611"/>
    </row>
    <row r="96" spans="1:19" ht="15.75" customHeight="1">
      <c r="A96" s="514"/>
      <c r="B96" s="514"/>
      <c r="C96" s="514"/>
      <c r="D96" s="517"/>
      <c r="E96" s="517"/>
      <c r="F96" s="514"/>
      <c r="G96" s="514"/>
      <c r="H96" s="613"/>
      <c r="I96" s="628"/>
      <c r="J96" s="476"/>
      <c r="K96" s="608"/>
      <c r="L96" s="608"/>
      <c r="M96" s="608"/>
      <c r="N96" s="608"/>
      <c r="O96" s="434"/>
      <c r="P96" s="608"/>
      <c r="S96" s="611"/>
    </row>
    <row r="97" spans="1:19" ht="15.75" customHeight="1">
      <c r="A97" s="514"/>
      <c r="B97" s="514"/>
      <c r="C97" s="514"/>
      <c r="D97" s="517"/>
      <c r="E97" s="517"/>
      <c r="F97" s="514"/>
      <c r="G97" s="514"/>
      <c r="H97" s="613"/>
      <c r="I97" s="628"/>
      <c r="J97" s="476"/>
      <c r="K97" s="608"/>
      <c r="L97" s="608"/>
      <c r="M97" s="608"/>
      <c r="N97" s="608"/>
      <c r="O97" s="434"/>
      <c r="P97" s="608"/>
      <c r="S97" s="611"/>
    </row>
    <row r="98" spans="1:19" ht="15.75" customHeight="1">
      <c r="A98" s="514"/>
      <c r="B98" s="514"/>
      <c r="C98" s="514"/>
      <c r="D98" s="517"/>
      <c r="E98" s="517"/>
      <c r="F98" s="514"/>
      <c r="G98" s="514"/>
      <c r="H98" s="613"/>
      <c r="I98" s="628"/>
      <c r="J98" s="476"/>
      <c r="K98" s="608"/>
      <c r="L98" s="608"/>
      <c r="M98" s="608"/>
      <c r="N98" s="608"/>
      <c r="O98" s="434"/>
      <c r="P98" s="608"/>
      <c r="S98" s="611"/>
    </row>
    <row r="99" spans="1:19" ht="15.75" customHeight="1">
      <c r="A99" s="514"/>
      <c r="B99" s="514"/>
      <c r="C99" s="514"/>
      <c r="D99" s="517"/>
      <c r="E99" s="517"/>
      <c r="F99" s="514"/>
      <c r="G99" s="514"/>
      <c r="H99" s="613"/>
      <c r="I99" s="628"/>
      <c r="J99" s="476"/>
      <c r="K99" s="608"/>
      <c r="L99" s="608"/>
      <c r="M99" s="608"/>
      <c r="N99" s="608"/>
      <c r="O99" s="434"/>
      <c r="P99" s="608"/>
      <c r="S99" s="611"/>
    </row>
    <row r="100" spans="1:19" ht="15.75" customHeight="1">
      <c r="A100" s="514"/>
      <c r="B100" s="514"/>
      <c r="C100" s="514"/>
      <c r="D100" s="517"/>
      <c r="E100" s="517"/>
      <c r="F100" s="514"/>
      <c r="G100" s="514"/>
      <c r="H100" s="613"/>
      <c r="I100" s="628"/>
      <c r="J100" s="476"/>
      <c r="K100" s="608"/>
      <c r="L100" s="608"/>
      <c r="M100" s="608"/>
      <c r="N100" s="608"/>
      <c r="O100" s="434"/>
      <c r="P100" s="608"/>
      <c r="S100" s="611"/>
    </row>
    <row r="101" spans="1:19" ht="15.75" customHeight="1">
      <c r="A101" s="514"/>
      <c r="B101" s="514"/>
      <c r="C101" s="514"/>
      <c r="D101" s="517"/>
      <c r="E101" s="517"/>
      <c r="F101" s="514"/>
      <c r="G101" s="514"/>
      <c r="H101" s="613"/>
      <c r="I101" s="628"/>
      <c r="J101" s="476"/>
      <c r="K101" s="608"/>
      <c r="L101" s="608"/>
      <c r="M101" s="608"/>
      <c r="N101" s="608"/>
      <c r="O101" s="434"/>
      <c r="P101" s="608"/>
      <c r="S101" s="611"/>
    </row>
    <row r="102" spans="1:19" ht="15.75" customHeight="1">
      <c r="A102" s="514"/>
      <c r="B102" s="514"/>
      <c r="C102" s="514"/>
      <c r="D102" s="517"/>
      <c r="E102" s="517"/>
      <c r="F102" s="514"/>
      <c r="G102" s="514"/>
      <c r="H102" s="613"/>
      <c r="I102" s="628"/>
      <c r="J102" s="476"/>
      <c r="K102" s="608"/>
      <c r="L102" s="608"/>
      <c r="M102" s="608"/>
      <c r="N102" s="608"/>
      <c r="O102" s="434"/>
      <c r="P102" s="608"/>
      <c r="S102" s="611"/>
    </row>
    <row r="103" spans="1:19" ht="15.75" customHeight="1">
      <c r="A103" s="514"/>
      <c r="B103" s="514"/>
      <c r="C103" s="514"/>
      <c r="D103" s="517"/>
      <c r="E103" s="517"/>
      <c r="F103" s="514"/>
      <c r="G103" s="514"/>
      <c r="H103" s="613"/>
      <c r="I103" s="628"/>
      <c r="J103" s="476"/>
      <c r="K103" s="608"/>
      <c r="L103" s="608"/>
      <c r="M103" s="608"/>
      <c r="N103" s="608"/>
      <c r="O103" s="434"/>
      <c r="P103" s="608"/>
      <c r="S103" s="611"/>
    </row>
    <row r="104" spans="1:19" ht="15.75" customHeight="1">
      <c r="A104" s="514"/>
      <c r="B104" s="514"/>
      <c r="C104" s="514"/>
      <c r="D104" s="517"/>
      <c r="E104" s="517"/>
      <c r="F104" s="514"/>
      <c r="G104" s="514"/>
      <c r="H104" s="613"/>
      <c r="I104" s="628"/>
      <c r="J104" s="476"/>
      <c r="K104" s="608"/>
      <c r="L104" s="608"/>
      <c r="M104" s="608"/>
      <c r="N104" s="608"/>
      <c r="O104" s="434"/>
      <c r="P104" s="608"/>
      <c r="S104" s="611"/>
    </row>
    <row r="105" spans="1:19" ht="15.75" customHeight="1">
      <c r="A105" s="514"/>
      <c r="B105" s="514"/>
      <c r="C105" s="514"/>
      <c r="D105" s="517"/>
      <c r="E105" s="517"/>
      <c r="F105" s="514"/>
      <c r="G105" s="514"/>
      <c r="H105" s="613"/>
      <c r="I105" s="628"/>
      <c r="J105" s="476"/>
      <c r="K105" s="608"/>
      <c r="L105" s="608"/>
      <c r="M105" s="608"/>
      <c r="N105" s="608"/>
      <c r="O105" s="434"/>
      <c r="P105" s="608"/>
      <c r="S105" s="611"/>
    </row>
    <row r="106" spans="1:19" ht="15.75" customHeight="1">
      <c r="A106" s="514"/>
      <c r="B106" s="514"/>
      <c r="C106" s="514"/>
      <c r="D106" s="517"/>
      <c r="E106" s="517"/>
      <c r="F106" s="514"/>
      <c r="G106" s="514"/>
      <c r="H106" s="613"/>
      <c r="I106" s="628"/>
      <c r="J106" s="476"/>
      <c r="K106" s="608"/>
      <c r="L106" s="608"/>
      <c r="M106" s="608"/>
      <c r="N106" s="608"/>
      <c r="O106" s="434"/>
      <c r="P106" s="608"/>
      <c r="S106" s="611"/>
    </row>
    <row r="107" spans="1:19" ht="15.75" customHeight="1">
      <c r="A107" s="514"/>
      <c r="B107" s="514"/>
      <c r="C107" s="514"/>
      <c r="D107" s="517"/>
      <c r="E107" s="517"/>
      <c r="F107" s="514"/>
      <c r="G107" s="514"/>
      <c r="H107" s="613"/>
      <c r="I107" s="628"/>
      <c r="J107" s="476"/>
      <c r="K107" s="608"/>
      <c r="L107" s="608"/>
      <c r="M107" s="608"/>
      <c r="N107" s="608"/>
      <c r="O107" s="434"/>
      <c r="P107" s="608"/>
      <c r="S107" s="611"/>
    </row>
    <row r="108" spans="1:19" ht="15.75" customHeight="1">
      <c r="A108" s="514"/>
      <c r="B108" s="514"/>
      <c r="C108" s="514"/>
      <c r="D108" s="517"/>
      <c r="E108" s="517"/>
      <c r="F108" s="514"/>
      <c r="G108" s="514"/>
      <c r="H108" s="613"/>
      <c r="I108" s="628"/>
      <c r="J108" s="476"/>
      <c r="K108" s="608"/>
      <c r="L108" s="608"/>
      <c r="M108" s="608"/>
      <c r="N108" s="608"/>
      <c r="O108" s="434"/>
      <c r="P108" s="608"/>
      <c r="S108" s="611"/>
    </row>
    <row r="109" spans="1:19" ht="15.75" customHeight="1">
      <c r="A109" s="514"/>
      <c r="B109" s="514"/>
      <c r="C109" s="514"/>
      <c r="D109" s="517"/>
      <c r="E109" s="517"/>
      <c r="F109" s="514"/>
      <c r="G109" s="514"/>
      <c r="H109" s="613"/>
      <c r="I109" s="628"/>
      <c r="J109" s="476"/>
      <c r="K109" s="608"/>
      <c r="L109" s="608"/>
      <c r="M109" s="608"/>
      <c r="N109" s="608"/>
      <c r="O109" s="434"/>
      <c r="P109" s="608"/>
      <c r="S109" s="611"/>
    </row>
    <row r="110" spans="1:19" ht="15.75" customHeight="1">
      <c r="A110" s="514"/>
      <c r="B110" s="514"/>
      <c r="C110" s="514"/>
      <c r="D110" s="517"/>
      <c r="E110" s="517"/>
      <c r="F110" s="514"/>
      <c r="G110" s="514"/>
      <c r="H110" s="613"/>
      <c r="I110" s="628"/>
      <c r="J110" s="476"/>
      <c r="K110" s="608"/>
      <c r="L110" s="608"/>
      <c r="M110" s="608"/>
      <c r="N110" s="608"/>
      <c r="O110" s="434"/>
      <c r="P110" s="608"/>
      <c r="S110" s="611"/>
    </row>
    <row r="111" spans="1:19" ht="15.75" customHeight="1">
      <c r="A111" s="514"/>
      <c r="B111" s="514"/>
      <c r="C111" s="514"/>
      <c r="D111" s="517"/>
      <c r="E111" s="517"/>
      <c r="F111" s="514"/>
      <c r="G111" s="514"/>
      <c r="H111" s="613"/>
      <c r="I111" s="628"/>
      <c r="J111" s="476"/>
      <c r="K111" s="608"/>
      <c r="L111" s="608"/>
      <c r="M111" s="608"/>
      <c r="N111" s="608"/>
      <c r="O111" s="434"/>
      <c r="P111" s="608"/>
      <c r="S111" s="611"/>
    </row>
    <row r="112" spans="1:19" ht="15.75" customHeight="1">
      <c r="A112" s="514"/>
      <c r="B112" s="514"/>
      <c r="C112" s="514"/>
      <c r="D112" s="517"/>
      <c r="E112" s="517"/>
      <c r="F112" s="514"/>
      <c r="G112" s="514"/>
      <c r="H112" s="613"/>
      <c r="I112" s="628"/>
      <c r="J112" s="476"/>
      <c r="K112" s="608"/>
      <c r="L112" s="608"/>
      <c r="M112" s="608"/>
      <c r="N112" s="608"/>
      <c r="O112" s="434"/>
      <c r="P112" s="608"/>
      <c r="S112" s="611"/>
    </row>
    <row r="113" spans="1:19" ht="15.75" customHeight="1">
      <c r="A113" s="514"/>
      <c r="B113" s="514"/>
      <c r="C113" s="514"/>
      <c r="D113" s="517"/>
      <c r="E113" s="517"/>
      <c r="F113" s="514"/>
      <c r="G113" s="514"/>
      <c r="H113" s="613"/>
      <c r="I113" s="628"/>
      <c r="J113" s="476"/>
      <c r="K113" s="608"/>
      <c r="L113" s="608"/>
      <c r="M113" s="608"/>
      <c r="N113" s="608"/>
      <c r="O113" s="434"/>
      <c r="P113" s="608"/>
      <c r="S113" s="611"/>
    </row>
    <row r="114" spans="1:19" ht="15.75" customHeight="1">
      <c r="A114" s="514"/>
      <c r="B114" s="514"/>
      <c r="C114" s="514"/>
      <c r="D114" s="517"/>
      <c r="E114" s="517"/>
      <c r="F114" s="514"/>
      <c r="G114" s="514"/>
      <c r="H114" s="613"/>
      <c r="I114" s="628"/>
      <c r="J114" s="476"/>
      <c r="K114" s="608"/>
      <c r="L114" s="608"/>
      <c r="M114" s="608"/>
      <c r="N114" s="608"/>
      <c r="O114" s="434"/>
      <c r="P114" s="608"/>
      <c r="S114" s="611"/>
    </row>
    <row r="115" spans="1:19" ht="15.75" customHeight="1">
      <c r="A115" s="514"/>
      <c r="B115" s="514"/>
      <c r="C115" s="514"/>
      <c r="D115" s="517"/>
      <c r="E115" s="517"/>
      <c r="F115" s="514"/>
      <c r="G115" s="514"/>
      <c r="H115" s="613"/>
      <c r="I115" s="628"/>
      <c r="J115" s="476"/>
      <c r="K115" s="608"/>
      <c r="L115" s="608"/>
      <c r="M115" s="608"/>
      <c r="N115" s="608"/>
      <c r="O115" s="434"/>
      <c r="P115" s="608"/>
      <c r="S115" s="611"/>
    </row>
    <row r="116" spans="1:19" ht="15.75" customHeight="1">
      <c r="A116" s="514"/>
      <c r="B116" s="514"/>
      <c r="C116" s="514"/>
      <c r="D116" s="517"/>
      <c r="E116" s="517"/>
      <c r="F116" s="514"/>
      <c r="G116" s="514"/>
      <c r="H116" s="613"/>
      <c r="I116" s="628"/>
      <c r="J116" s="476"/>
      <c r="K116" s="608"/>
      <c r="L116" s="608"/>
      <c r="M116" s="608"/>
      <c r="N116" s="608"/>
      <c r="O116" s="434"/>
      <c r="P116" s="608"/>
      <c r="S116" s="611"/>
    </row>
    <row r="117" spans="1:19" ht="15.75" customHeight="1">
      <c r="A117" s="514"/>
      <c r="B117" s="514"/>
      <c r="C117" s="514"/>
      <c r="D117" s="517"/>
      <c r="E117" s="517"/>
      <c r="F117" s="514"/>
      <c r="G117" s="514"/>
      <c r="H117" s="613"/>
      <c r="I117" s="628"/>
      <c r="J117" s="476"/>
      <c r="K117" s="608"/>
      <c r="L117" s="608"/>
      <c r="M117" s="608"/>
      <c r="N117" s="608"/>
      <c r="O117" s="434"/>
      <c r="P117" s="608"/>
      <c r="S117" s="611"/>
    </row>
    <row r="118" spans="1:19" ht="15.75" customHeight="1">
      <c r="A118" s="514"/>
      <c r="B118" s="514"/>
      <c r="C118" s="514"/>
      <c r="D118" s="517"/>
      <c r="E118" s="517"/>
      <c r="F118" s="514"/>
      <c r="G118" s="514"/>
      <c r="H118" s="613"/>
      <c r="I118" s="628"/>
      <c r="J118" s="476"/>
      <c r="K118" s="608"/>
      <c r="L118" s="608"/>
      <c r="M118" s="608"/>
      <c r="N118" s="608"/>
      <c r="O118" s="434"/>
      <c r="P118" s="608"/>
      <c r="S118" s="611"/>
    </row>
    <row r="119" spans="1:19" ht="15.75" customHeight="1">
      <c r="A119" s="514"/>
      <c r="B119" s="514"/>
      <c r="C119" s="514"/>
      <c r="D119" s="517"/>
      <c r="E119" s="517"/>
      <c r="F119" s="514"/>
      <c r="G119" s="514"/>
      <c r="H119" s="613"/>
      <c r="I119" s="628"/>
      <c r="J119" s="476"/>
      <c r="K119" s="608"/>
      <c r="L119" s="608"/>
      <c r="M119" s="608"/>
      <c r="N119" s="608"/>
      <c r="O119" s="434"/>
      <c r="P119" s="608"/>
      <c r="S119" s="611"/>
    </row>
    <row r="120" spans="1:19" ht="15.75" customHeight="1">
      <c r="A120" s="514"/>
      <c r="B120" s="514"/>
      <c r="C120" s="514"/>
      <c r="D120" s="517"/>
      <c r="E120" s="517"/>
      <c r="F120" s="514"/>
      <c r="G120" s="514"/>
      <c r="H120" s="613"/>
      <c r="I120" s="628"/>
      <c r="J120" s="476"/>
      <c r="K120" s="608"/>
      <c r="L120" s="608"/>
      <c r="M120" s="608"/>
      <c r="N120" s="608"/>
      <c r="O120" s="434"/>
      <c r="P120" s="608"/>
      <c r="S120" s="611"/>
    </row>
    <row r="121" spans="1:19" ht="15.75" customHeight="1">
      <c r="A121" s="514"/>
      <c r="B121" s="514"/>
      <c r="C121" s="514"/>
      <c r="D121" s="517"/>
      <c r="E121" s="517"/>
      <c r="F121" s="514"/>
      <c r="G121" s="514"/>
      <c r="H121" s="613"/>
      <c r="I121" s="628"/>
      <c r="J121" s="476"/>
      <c r="K121" s="608"/>
      <c r="L121" s="608"/>
      <c r="M121" s="608"/>
      <c r="N121" s="608"/>
      <c r="O121" s="434"/>
      <c r="P121" s="608"/>
      <c r="S121" s="611"/>
    </row>
    <row r="122" spans="1:19" ht="15.75" customHeight="1">
      <c r="A122" s="514"/>
      <c r="B122" s="514"/>
      <c r="C122" s="514"/>
      <c r="D122" s="517"/>
      <c r="E122" s="517"/>
      <c r="F122" s="514"/>
      <c r="G122" s="514"/>
      <c r="H122" s="613"/>
      <c r="I122" s="628"/>
      <c r="J122" s="476"/>
      <c r="K122" s="608"/>
      <c r="L122" s="608"/>
      <c r="M122" s="608"/>
      <c r="N122" s="608"/>
      <c r="O122" s="434"/>
      <c r="P122" s="608"/>
      <c r="S122" s="611"/>
    </row>
    <row r="123" spans="1:19" ht="15.75" customHeight="1">
      <c r="A123" s="514"/>
      <c r="B123" s="514"/>
      <c r="C123" s="514"/>
      <c r="D123" s="517"/>
      <c r="E123" s="517"/>
      <c r="F123" s="514"/>
      <c r="G123" s="514"/>
      <c r="H123" s="613"/>
      <c r="I123" s="628"/>
      <c r="J123" s="476"/>
      <c r="K123" s="608"/>
      <c r="L123" s="608"/>
      <c r="M123" s="608"/>
      <c r="N123" s="608"/>
      <c r="O123" s="434"/>
      <c r="P123" s="608"/>
      <c r="S123" s="611"/>
    </row>
    <row r="124" spans="1:19" ht="15.75" customHeight="1">
      <c r="A124" s="514"/>
      <c r="B124" s="514"/>
      <c r="C124" s="514"/>
      <c r="D124" s="517"/>
      <c r="E124" s="517"/>
      <c r="F124" s="514"/>
      <c r="G124" s="514"/>
      <c r="H124" s="613"/>
      <c r="I124" s="628"/>
      <c r="J124" s="476"/>
      <c r="K124" s="608"/>
      <c r="L124" s="608"/>
      <c r="M124" s="608"/>
      <c r="N124" s="608"/>
      <c r="O124" s="434"/>
      <c r="P124" s="608"/>
      <c r="S124" s="611"/>
    </row>
    <row r="125" spans="8:19" ht="15.75" customHeight="1">
      <c r="H125" s="476"/>
      <c r="I125" s="628"/>
      <c r="J125" s="476"/>
      <c r="K125" s="608"/>
      <c r="L125" s="608"/>
      <c r="M125" s="608"/>
      <c r="N125" s="608"/>
      <c r="O125" s="434"/>
      <c r="P125" s="608"/>
      <c r="S125" s="611"/>
    </row>
    <row r="126" spans="8:19" ht="15.75" customHeight="1">
      <c r="H126" s="476"/>
      <c r="I126" s="628"/>
      <c r="J126" s="476"/>
      <c r="K126" s="608"/>
      <c r="L126" s="608"/>
      <c r="M126" s="608"/>
      <c r="N126" s="608"/>
      <c r="O126" s="434"/>
      <c r="P126" s="608"/>
      <c r="S126" s="611"/>
    </row>
    <row r="127" spans="8:19" ht="15.75" customHeight="1">
      <c r="H127" s="476"/>
      <c r="I127" s="628"/>
      <c r="J127" s="476"/>
      <c r="K127" s="608"/>
      <c r="L127" s="608"/>
      <c r="M127" s="608"/>
      <c r="N127" s="608"/>
      <c r="O127" s="434"/>
      <c r="P127" s="608"/>
      <c r="S127" s="611"/>
    </row>
    <row r="128" spans="8:19" ht="15.75" customHeight="1">
      <c r="H128" s="476"/>
      <c r="I128" s="628"/>
      <c r="J128" s="476"/>
      <c r="K128" s="608"/>
      <c r="L128" s="608"/>
      <c r="M128" s="608"/>
      <c r="N128" s="608"/>
      <c r="O128" s="434"/>
      <c r="P128" s="608"/>
      <c r="S128" s="611"/>
    </row>
    <row r="129" spans="8:19" ht="15.75" customHeight="1">
      <c r="H129" s="476"/>
      <c r="I129" s="476"/>
      <c r="J129" s="476"/>
      <c r="K129" s="608"/>
      <c r="L129" s="608"/>
      <c r="M129" s="608"/>
      <c r="N129" s="608"/>
      <c r="O129" s="434"/>
      <c r="P129" s="608"/>
      <c r="S129" s="611"/>
    </row>
    <row r="130" spans="8:19" ht="15.75" customHeight="1">
      <c r="H130" s="476"/>
      <c r="I130" s="476"/>
      <c r="J130" s="476"/>
      <c r="K130" s="608"/>
      <c r="L130" s="608"/>
      <c r="M130" s="608"/>
      <c r="N130" s="608"/>
      <c r="O130" s="434"/>
      <c r="P130" s="608"/>
      <c r="S130" s="611"/>
    </row>
    <row r="131" spans="8:19" ht="15.75" customHeight="1">
      <c r="H131" s="476"/>
      <c r="I131" s="476"/>
      <c r="J131" s="476"/>
      <c r="K131" s="608"/>
      <c r="L131" s="608"/>
      <c r="M131" s="608"/>
      <c r="N131" s="608"/>
      <c r="O131" s="434"/>
      <c r="P131" s="608"/>
      <c r="S131" s="611"/>
    </row>
    <row r="132" spans="8:19" ht="15.75" customHeight="1">
      <c r="H132" s="476"/>
      <c r="I132" s="476"/>
      <c r="J132" s="476"/>
      <c r="K132" s="608"/>
      <c r="L132" s="608"/>
      <c r="M132" s="608"/>
      <c r="N132" s="608"/>
      <c r="O132" s="434"/>
      <c r="P132" s="608"/>
      <c r="S132" s="611"/>
    </row>
    <row r="133" spans="8:19" ht="15.75" customHeight="1">
      <c r="H133" s="476"/>
      <c r="I133" s="476"/>
      <c r="J133" s="476"/>
      <c r="K133" s="608"/>
      <c r="L133" s="608"/>
      <c r="M133" s="608"/>
      <c r="N133" s="608"/>
      <c r="O133" s="434"/>
      <c r="P133" s="608"/>
      <c r="S133" s="611"/>
    </row>
    <row r="134" spans="8:19" ht="15.75" customHeight="1">
      <c r="H134" s="476"/>
      <c r="I134" s="476"/>
      <c r="J134" s="476"/>
      <c r="K134" s="608"/>
      <c r="L134" s="608"/>
      <c r="M134" s="608"/>
      <c r="N134" s="608"/>
      <c r="O134" s="434"/>
      <c r="P134" s="608"/>
      <c r="S134" s="611"/>
    </row>
    <row r="135" spans="8:19" ht="15.75" customHeight="1">
      <c r="H135" s="476"/>
      <c r="I135" s="476"/>
      <c r="J135" s="476"/>
      <c r="K135" s="608"/>
      <c r="L135" s="608"/>
      <c r="M135" s="608"/>
      <c r="N135" s="608"/>
      <c r="O135" s="434"/>
      <c r="P135" s="608"/>
      <c r="S135" s="611"/>
    </row>
    <row r="136" spans="8:19" ht="15.75" customHeight="1">
      <c r="H136" s="476"/>
      <c r="I136" s="476"/>
      <c r="J136" s="476"/>
      <c r="K136" s="608"/>
      <c r="L136" s="608"/>
      <c r="M136" s="608"/>
      <c r="N136" s="608"/>
      <c r="O136" s="434"/>
      <c r="P136" s="608"/>
      <c r="S136" s="611"/>
    </row>
    <row r="137" spans="8:19" ht="15.75" customHeight="1">
      <c r="H137" s="476"/>
      <c r="I137" s="476"/>
      <c r="J137" s="476"/>
      <c r="K137" s="608"/>
      <c r="L137" s="608"/>
      <c r="M137" s="608"/>
      <c r="N137" s="608"/>
      <c r="O137" s="434"/>
      <c r="P137" s="608"/>
      <c r="S137" s="611"/>
    </row>
    <row r="138" spans="8:19" ht="15.75" customHeight="1">
      <c r="H138" s="476"/>
      <c r="I138" s="476"/>
      <c r="J138" s="476"/>
      <c r="K138" s="608"/>
      <c r="L138" s="608"/>
      <c r="M138" s="608"/>
      <c r="N138" s="608"/>
      <c r="O138" s="434"/>
      <c r="P138" s="608"/>
      <c r="S138" s="611"/>
    </row>
    <row r="139" spans="8:19" ht="15.75" customHeight="1">
      <c r="H139" s="476"/>
      <c r="I139" s="476"/>
      <c r="J139" s="476"/>
      <c r="K139" s="608"/>
      <c r="L139" s="608"/>
      <c r="M139" s="608"/>
      <c r="N139" s="608"/>
      <c r="O139" s="434"/>
      <c r="P139" s="608"/>
      <c r="S139" s="611"/>
    </row>
    <row r="140" spans="8:19" ht="15.75" customHeight="1">
      <c r="H140" s="476"/>
      <c r="I140" s="476"/>
      <c r="J140" s="476"/>
      <c r="K140" s="608"/>
      <c r="L140" s="608"/>
      <c r="M140" s="608"/>
      <c r="N140" s="608"/>
      <c r="O140" s="434"/>
      <c r="P140" s="608"/>
      <c r="S140" s="611"/>
    </row>
    <row r="141" spans="8:19" ht="15.75" customHeight="1">
      <c r="H141" s="476"/>
      <c r="I141" s="476"/>
      <c r="J141" s="476"/>
      <c r="K141" s="608"/>
      <c r="L141" s="608"/>
      <c r="M141" s="608"/>
      <c r="N141" s="608"/>
      <c r="O141" s="434"/>
      <c r="P141" s="608"/>
      <c r="S141" s="611"/>
    </row>
    <row r="142" spans="8:19" ht="15.75" customHeight="1">
      <c r="H142" s="476"/>
      <c r="I142" s="476"/>
      <c r="J142" s="476"/>
      <c r="K142" s="608"/>
      <c r="L142" s="608"/>
      <c r="M142" s="608"/>
      <c r="N142" s="608"/>
      <c r="O142" s="434"/>
      <c r="P142" s="608"/>
      <c r="S142" s="611"/>
    </row>
    <row r="143" spans="8:19" ht="15.75" customHeight="1">
      <c r="H143" s="476"/>
      <c r="I143" s="476"/>
      <c r="J143" s="476"/>
      <c r="K143" s="608"/>
      <c r="L143" s="608"/>
      <c r="M143" s="608"/>
      <c r="N143" s="608"/>
      <c r="O143" s="434"/>
      <c r="P143" s="608"/>
      <c r="S143" s="611"/>
    </row>
    <row r="144" spans="8:19" ht="15.75" customHeight="1">
      <c r="H144" s="476"/>
      <c r="I144" s="476"/>
      <c r="J144" s="476"/>
      <c r="K144" s="608"/>
      <c r="L144" s="608"/>
      <c r="M144" s="608"/>
      <c r="N144" s="608"/>
      <c r="O144" s="434"/>
      <c r="P144" s="608"/>
      <c r="S144" s="611"/>
    </row>
    <row r="145" spans="8:19" ht="15.75" customHeight="1">
      <c r="H145" s="476"/>
      <c r="I145" s="476"/>
      <c r="J145" s="476"/>
      <c r="K145" s="608"/>
      <c r="L145" s="608"/>
      <c r="M145" s="608"/>
      <c r="N145" s="608"/>
      <c r="O145" s="434"/>
      <c r="P145" s="608"/>
      <c r="S145" s="611"/>
    </row>
    <row r="146" spans="8:19" ht="15.75" customHeight="1">
      <c r="H146" s="476"/>
      <c r="I146" s="476"/>
      <c r="J146" s="476"/>
      <c r="K146" s="608"/>
      <c r="L146" s="608"/>
      <c r="M146" s="608"/>
      <c r="N146" s="608"/>
      <c r="O146" s="434"/>
      <c r="P146" s="608"/>
      <c r="S146" s="611"/>
    </row>
    <row r="147" spans="8:19" ht="15.75" customHeight="1">
      <c r="H147" s="476"/>
      <c r="I147" s="476"/>
      <c r="J147" s="476"/>
      <c r="K147" s="608"/>
      <c r="L147" s="608"/>
      <c r="M147" s="608"/>
      <c r="N147" s="608"/>
      <c r="O147" s="434"/>
      <c r="P147" s="608"/>
      <c r="S147" s="611"/>
    </row>
    <row r="148" spans="8:19" ht="15.75" customHeight="1">
      <c r="H148" s="476"/>
      <c r="I148" s="476"/>
      <c r="J148" s="476"/>
      <c r="K148" s="608"/>
      <c r="L148" s="608"/>
      <c r="M148" s="608"/>
      <c r="N148" s="608"/>
      <c r="O148" s="434"/>
      <c r="P148" s="608"/>
      <c r="S148" s="611"/>
    </row>
    <row r="149" spans="8:19" ht="15.75" customHeight="1">
      <c r="H149" s="476"/>
      <c r="I149" s="476"/>
      <c r="J149" s="476"/>
      <c r="K149" s="608"/>
      <c r="L149" s="608"/>
      <c r="M149" s="608"/>
      <c r="N149" s="608"/>
      <c r="O149" s="434"/>
      <c r="P149" s="608"/>
      <c r="S149" s="611"/>
    </row>
    <row r="150" spans="8:19" ht="15.75" customHeight="1">
      <c r="H150" s="476"/>
      <c r="I150" s="476"/>
      <c r="J150" s="476"/>
      <c r="K150" s="608"/>
      <c r="L150" s="608"/>
      <c r="M150" s="608"/>
      <c r="N150" s="608"/>
      <c r="O150" s="434"/>
      <c r="P150" s="608"/>
      <c r="S150" s="611"/>
    </row>
    <row r="151" spans="8:19" ht="15.75" customHeight="1">
      <c r="H151" s="476"/>
      <c r="I151" s="476"/>
      <c r="J151" s="476"/>
      <c r="K151" s="608"/>
      <c r="L151" s="608"/>
      <c r="M151" s="608"/>
      <c r="N151" s="608"/>
      <c r="O151" s="434"/>
      <c r="P151" s="608"/>
      <c r="S151" s="611"/>
    </row>
    <row r="152" spans="8:19" ht="15.75" customHeight="1">
      <c r="H152" s="476"/>
      <c r="I152" s="476"/>
      <c r="J152" s="476"/>
      <c r="K152" s="608"/>
      <c r="L152" s="608"/>
      <c r="M152" s="608"/>
      <c r="N152" s="608"/>
      <c r="O152" s="434"/>
      <c r="P152" s="608"/>
      <c r="S152" s="611"/>
    </row>
    <row r="153" spans="8:19" ht="15.75" customHeight="1">
      <c r="H153" s="476"/>
      <c r="I153" s="476"/>
      <c r="J153" s="476"/>
      <c r="K153" s="608"/>
      <c r="L153" s="608"/>
      <c r="M153" s="608"/>
      <c r="N153" s="608"/>
      <c r="O153" s="434"/>
      <c r="P153" s="608"/>
      <c r="S153" s="611"/>
    </row>
    <row r="154" spans="8:19" ht="15.75" customHeight="1">
      <c r="H154" s="476"/>
      <c r="I154" s="476"/>
      <c r="J154" s="476"/>
      <c r="K154" s="608"/>
      <c r="L154" s="608"/>
      <c r="M154" s="608"/>
      <c r="N154" s="608"/>
      <c r="O154" s="434"/>
      <c r="P154" s="608"/>
      <c r="S154" s="611"/>
    </row>
    <row r="155" spans="8:19" ht="15.75" customHeight="1">
      <c r="H155" s="476"/>
      <c r="I155" s="476"/>
      <c r="J155" s="476"/>
      <c r="K155" s="608"/>
      <c r="L155" s="608"/>
      <c r="M155" s="608"/>
      <c r="N155" s="608"/>
      <c r="O155" s="434"/>
      <c r="P155" s="608"/>
      <c r="S155" s="611"/>
    </row>
    <row r="156" spans="8:19" ht="15.75" customHeight="1">
      <c r="H156" s="476"/>
      <c r="I156" s="476"/>
      <c r="J156" s="476"/>
      <c r="K156" s="608"/>
      <c r="L156" s="608"/>
      <c r="M156" s="608"/>
      <c r="N156" s="608"/>
      <c r="O156" s="434"/>
      <c r="P156" s="608"/>
      <c r="S156" s="611"/>
    </row>
    <row r="157" spans="8:19" ht="15.75" customHeight="1">
      <c r="H157" s="476"/>
      <c r="I157" s="476"/>
      <c r="J157" s="476"/>
      <c r="K157" s="608"/>
      <c r="L157" s="608"/>
      <c r="M157" s="608"/>
      <c r="N157" s="608"/>
      <c r="O157" s="434"/>
      <c r="P157" s="608"/>
      <c r="S157" s="611"/>
    </row>
    <row r="158" spans="8:19" ht="15.75" customHeight="1">
      <c r="H158" s="476"/>
      <c r="I158" s="476"/>
      <c r="J158" s="476"/>
      <c r="K158" s="608"/>
      <c r="L158" s="608"/>
      <c r="M158" s="608"/>
      <c r="N158" s="608"/>
      <c r="O158" s="434"/>
      <c r="P158" s="608"/>
      <c r="S158" s="611"/>
    </row>
    <row r="159" spans="8:19" ht="15.75" customHeight="1">
      <c r="H159" s="476"/>
      <c r="I159" s="476"/>
      <c r="J159" s="476"/>
      <c r="K159" s="608"/>
      <c r="L159" s="608"/>
      <c r="M159" s="608"/>
      <c r="N159" s="608"/>
      <c r="O159" s="434"/>
      <c r="P159" s="608"/>
      <c r="S159" s="611"/>
    </row>
    <row r="160" spans="8:19" ht="15.75" customHeight="1">
      <c r="H160" s="476"/>
      <c r="I160" s="476"/>
      <c r="J160" s="476"/>
      <c r="K160" s="608"/>
      <c r="L160" s="608"/>
      <c r="M160" s="608"/>
      <c r="N160" s="608"/>
      <c r="O160" s="434"/>
      <c r="P160" s="608"/>
      <c r="S160" s="611"/>
    </row>
    <row r="161" spans="8:19" ht="15.75" customHeight="1">
      <c r="H161" s="476"/>
      <c r="I161" s="476"/>
      <c r="J161" s="476"/>
      <c r="K161" s="608"/>
      <c r="L161" s="608"/>
      <c r="M161" s="608"/>
      <c r="N161" s="608"/>
      <c r="O161" s="434"/>
      <c r="P161" s="608"/>
      <c r="S161" s="611"/>
    </row>
    <row r="162" spans="8:19" ht="15.75" customHeight="1">
      <c r="H162" s="476"/>
      <c r="I162" s="476"/>
      <c r="J162" s="476"/>
      <c r="K162" s="608"/>
      <c r="L162" s="608"/>
      <c r="M162" s="608"/>
      <c r="N162" s="608"/>
      <c r="O162" s="434"/>
      <c r="P162" s="608"/>
      <c r="S162" s="611"/>
    </row>
    <row r="163" spans="8:19" ht="15.75" customHeight="1">
      <c r="H163" s="476"/>
      <c r="I163" s="476"/>
      <c r="J163" s="476"/>
      <c r="K163" s="608"/>
      <c r="L163" s="608"/>
      <c r="M163" s="608"/>
      <c r="N163" s="608"/>
      <c r="O163" s="434"/>
      <c r="P163" s="608"/>
      <c r="S163" s="611"/>
    </row>
    <row r="164" spans="8:19" ht="15.75" customHeight="1">
      <c r="H164" s="476"/>
      <c r="I164" s="476"/>
      <c r="J164" s="476"/>
      <c r="K164" s="608"/>
      <c r="L164" s="608"/>
      <c r="M164" s="608"/>
      <c r="N164" s="608"/>
      <c r="O164" s="434"/>
      <c r="P164" s="608"/>
      <c r="S164" s="611"/>
    </row>
    <row r="165" spans="8:19" ht="15.75" customHeight="1">
      <c r="H165" s="476"/>
      <c r="I165" s="476"/>
      <c r="J165" s="476"/>
      <c r="K165" s="608"/>
      <c r="L165" s="608"/>
      <c r="M165" s="608"/>
      <c r="N165" s="608"/>
      <c r="O165" s="434"/>
      <c r="P165" s="608"/>
      <c r="S165" s="611"/>
    </row>
    <row r="166" spans="8:19" ht="15.75" customHeight="1">
      <c r="H166" s="476"/>
      <c r="I166" s="476"/>
      <c r="J166" s="476"/>
      <c r="K166" s="608"/>
      <c r="L166" s="608"/>
      <c r="M166" s="608"/>
      <c r="N166" s="608"/>
      <c r="O166" s="434"/>
      <c r="P166" s="608"/>
      <c r="S166" s="611"/>
    </row>
    <row r="167" spans="8:19" ht="15.75" customHeight="1">
      <c r="H167" s="476"/>
      <c r="I167" s="476"/>
      <c r="J167" s="476"/>
      <c r="K167" s="608"/>
      <c r="L167" s="608"/>
      <c r="M167" s="608"/>
      <c r="N167" s="608"/>
      <c r="O167" s="434"/>
      <c r="P167" s="608"/>
      <c r="S167" s="611"/>
    </row>
    <row r="168" spans="8:19" ht="15.75" customHeight="1">
      <c r="H168" s="476"/>
      <c r="I168" s="476"/>
      <c r="J168" s="476"/>
      <c r="K168" s="608"/>
      <c r="L168" s="608"/>
      <c r="M168" s="608"/>
      <c r="N168" s="608"/>
      <c r="O168" s="434"/>
      <c r="P168" s="608"/>
      <c r="S168" s="611"/>
    </row>
    <row r="169" spans="8:19" ht="15.75" customHeight="1">
      <c r="H169" s="476"/>
      <c r="I169" s="476"/>
      <c r="J169" s="476"/>
      <c r="K169" s="608"/>
      <c r="L169" s="608"/>
      <c r="M169" s="608"/>
      <c r="N169" s="608"/>
      <c r="O169" s="434"/>
      <c r="P169" s="608"/>
      <c r="S169" s="611"/>
    </row>
    <row r="170" spans="8:19" ht="15.75" customHeight="1">
      <c r="H170" s="476"/>
      <c r="I170" s="476"/>
      <c r="J170" s="476"/>
      <c r="K170" s="608"/>
      <c r="L170" s="608"/>
      <c r="M170" s="608"/>
      <c r="N170" s="608"/>
      <c r="O170" s="434"/>
      <c r="P170" s="608"/>
      <c r="S170" s="611"/>
    </row>
    <row r="171" spans="8:19" ht="15.75" customHeight="1">
      <c r="H171" s="476"/>
      <c r="I171" s="476"/>
      <c r="J171" s="476"/>
      <c r="K171" s="608"/>
      <c r="L171" s="608"/>
      <c r="M171" s="608"/>
      <c r="N171" s="608"/>
      <c r="O171" s="434"/>
      <c r="P171" s="608"/>
      <c r="S171" s="611"/>
    </row>
    <row r="172" spans="8:19" ht="15.75" customHeight="1">
      <c r="H172" s="476"/>
      <c r="I172" s="476"/>
      <c r="J172" s="476"/>
      <c r="K172" s="608"/>
      <c r="L172" s="608"/>
      <c r="M172" s="608"/>
      <c r="N172" s="608"/>
      <c r="O172" s="434"/>
      <c r="P172" s="608"/>
      <c r="S172" s="611"/>
    </row>
    <row r="173" spans="8:19" ht="15.75" customHeight="1">
      <c r="H173" s="476"/>
      <c r="I173" s="476"/>
      <c r="J173" s="476"/>
      <c r="K173" s="608"/>
      <c r="L173" s="608"/>
      <c r="M173" s="608"/>
      <c r="N173" s="608"/>
      <c r="O173" s="434"/>
      <c r="P173" s="608"/>
      <c r="S173" s="611"/>
    </row>
    <row r="174" spans="8:19" ht="15.75" customHeight="1">
      <c r="H174" s="476"/>
      <c r="I174" s="476"/>
      <c r="J174" s="476"/>
      <c r="K174" s="608"/>
      <c r="L174" s="608"/>
      <c r="M174" s="608"/>
      <c r="N174" s="608"/>
      <c r="O174" s="434"/>
      <c r="P174" s="608"/>
      <c r="S174" s="611"/>
    </row>
    <row r="175" spans="8:19" ht="15.75" customHeight="1">
      <c r="H175" s="476"/>
      <c r="I175" s="476"/>
      <c r="J175" s="476"/>
      <c r="K175" s="608"/>
      <c r="L175" s="608"/>
      <c r="M175" s="608"/>
      <c r="N175" s="608"/>
      <c r="O175" s="434"/>
      <c r="P175" s="608"/>
      <c r="S175" s="611"/>
    </row>
    <row r="176" spans="8:19" ht="15.75" customHeight="1">
      <c r="H176" s="476"/>
      <c r="I176" s="476"/>
      <c r="J176" s="476"/>
      <c r="K176" s="608"/>
      <c r="L176" s="608"/>
      <c r="M176" s="608"/>
      <c r="N176" s="608"/>
      <c r="O176" s="434"/>
      <c r="P176" s="608"/>
      <c r="S176" s="611"/>
    </row>
    <row r="177" spans="8:19" ht="15.75" customHeight="1">
      <c r="H177" s="476"/>
      <c r="I177" s="476"/>
      <c r="J177" s="476"/>
      <c r="K177" s="608"/>
      <c r="L177" s="608"/>
      <c r="M177" s="608"/>
      <c r="N177" s="608"/>
      <c r="O177" s="434"/>
      <c r="P177" s="608"/>
      <c r="S177" s="611"/>
    </row>
    <row r="178" spans="9:19" ht="15.75" customHeight="1">
      <c r="I178" s="476"/>
      <c r="J178" s="476"/>
      <c r="K178" s="608"/>
      <c r="L178" s="608"/>
      <c r="M178" s="608"/>
      <c r="N178" s="608"/>
      <c r="O178" s="434"/>
      <c r="P178" s="608"/>
      <c r="S178" s="611"/>
    </row>
    <row r="179" spans="9:19" ht="15.75" customHeight="1">
      <c r="I179" s="476"/>
      <c r="J179" s="476"/>
      <c r="K179" s="608"/>
      <c r="L179" s="608"/>
      <c r="M179" s="608"/>
      <c r="N179" s="608"/>
      <c r="O179" s="434"/>
      <c r="P179" s="608"/>
      <c r="S179" s="611"/>
    </row>
    <row r="180" spans="11:19" ht="15.75" customHeight="1">
      <c r="K180" s="434"/>
      <c r="L180" s="434"/>
      <c r="M180" s="434"/>
      <c r="N180" s="434"/>
      <c r="O180" s="292"/>
      <c r="P180" s="434"/>
      <c r="S180" s="611"/>
    </row>
    <row r="181" spans="11:19" ht="15.75" customHeight="1">
      <c r="K181" s="434"/>
      <c r="L181" s="434"/>
      <c r="M181" s="434"/>
      <c r="N181" s="434"/>
      <c r="O181" s="292"/>
      <c r="P181" s="434"/>
      <c r="S181" s="611"/>
    </row>
    <row r="182" spans="11:19" ht="15.75" customHeight="1">
      <c r="K182" s="434"/>
      <c r="L182" s="434"/>
      <c r="M182" s="434"/>
      <c r="N182" s="434"/>
      <c r="O182" s="292"/>
      <c r="P182" s="434"/>
      <c r="S182" s="611"/>
    </row>
    <row r="183" spans="11:19" ht="15.75" customHeight="1">
      <c r="K183" s="434"/>
      <c r="L183" s="434"/>
      <c r="M183" s="434"/>
      <c r="N183" s="434"/>
      <c r="O183" s="292"/>
      <c r="P183" s="434"/>
      <c r="S183" s="611"/>
    </row>
    <row r="184" spans="11:19" ht="15.75" customHeight="1">
      <c r="K184" s="434"/>
      <c r="L184" s="434"/>
      <c r="M184" s="434"/>
      <c r="N184" s="434"/>
      <c r="O184" s="292"/>
      <c r="P184" s="434"/>
      <c r="S184" s="611"/>
    </row>
    <row r="185" spans="11:19" ht="15.75" customHeight="1">
      <c r="K185" s="434"/>
      <c r="L185" s="434"/>
      <c r="M185" s="434"/>
      <c r="N185" s="434"/>
      <c r="O185" s="292"/>
      <c r="P185" s="434"/>
      <c r="S185" s="611"/>
    </row>
    <row r="186" spans="11:19" ht="15.75" customHeight="1">
      <c r="K186" s="434"/>
      <c r="L186" s="434"/>
      <c r="M186" s="434"/>
      <c r="N186" s="434"/>
      <c r="O186" s="292"/>
      <c r="P186" s="434"/>
      <c r="S186" s="611"/>
    </row>
    <row r="187" spans="11:19" ht="15.75" customHeight="1">
      <c r="K187" s="434"/>
      <c r="L187" s="434"/>
      <c r="M187" s="434"/>
      <c r="N187" s="434"/>
      <c r="O187" s="292"/>
      <c r="P187" s="434"/>
      <c r="S187" s="611"/>
    </row>
    <row r="188" spans="11:19" ht="15.75" customHeight="1">
      <c r="K188" s="434"/>
      <c r="L188" s="434"/>
      <c r="M188" s="434"/>
      <c r="N188" s="434"/>
      <c r="O188" s="292"/>
      <c r="P188" s="434"/>
      <c r="S188" s="611"/>
    </row>
    <row r="189" spans="11:19" ht="15.75" customHeight="1">
      <c r="K189" s="434"/>
      <c r="L189" s="434"/>
      <c r="M189" s="434"/>
      <c r="N189" s="434"/>
      <c r="O189" s="292"/>
      <c r="P189" s="434"/>
      <c r="S189" s="611"/>
    </row>
    <row r="190" spans="11:19" ht="15.75" customHeight="1">
      <c r="K190" s="434"/>
      <c r="L190" s="434"/>
      <c r="M190" s="434"/>
      <c r="N190" s="434"/>
      <c r="O190" s="292"/>
      <c r="P190" s="434"/>
      <c r="S190" s="611"/>
    </row>
    <row r="191" spans="11:19" ht="15.75" customHeight="1">
      <c r="K191" s="434"/>
      <c r="L191" s="434"/>
      <c r="M191" s="434"/>
      <c r="N191" s="434"/>
      <c r="O191" s="292"/>
      <c r="P191" s="434"/>
      <c r="S191" s="611"/>
    </row>
    <row r="192" spans="11:19" ht="15.75" customHeight="1">
      <c r="K192" s="434"/>
      <c r="L192" s="434"/>
      <c r="M192" s="434"/>
      <c r="N192" s="434"/>
      <c r="O192" s="292"/>
      <c r="P192" s="434"/>
      <c r="S192" s="611"/>
    </row>
    <row r="193" spans="11:19" ht="15.75" customHeight="1">
      <c r="K193" s="434"/>
      <c r="L193" s="434"/>
      <c r="M193" s="434"/>
      <c r="N193" s="434"/>
      <c r="O193" s="292"/>
      <c r="P193" s="434"/>
      <c r="S193" s="611"/>
    </row>
    <row r="194" spans="11:19" ht="15.75" customHeight="1">
      <c r="K194" s="434"/>
      <c r="L194" s="434"/>
      <c r="M194" s="434"/>
      <c r="N194" s="434"/>
      <c r="O194" s="292"/>
      <c r="P194" s="434"/>
      <c r="S194" s="611"/>
    </row>
    <row r="195" spans="11:19" ht="15.75" customHeight="1">
      <c r="K195" s="434"/>
      <c r="L195" s="434"/>
      <c r="M195" s="434"/>
      <c r="N195" s="434"/>
      <c r="O195" s="292"/>
      <c r="P195" s="434"/>
      <c r="S195" s="611"/>
    </row>
    <row r="196" spans="11:19" ht="15.75" customHeight="1">
      <c r="K196" s="434"/>
      <c r="L196" s="434"/>
      <c r="M196" s="434"/>
      <c r="N196" s="434"/>
      <c r="O196" s="292"/>
      <c r="P196" s="434"/>
      <c r="S196" s="611"/>
    </row>
    <row r="197" spans="11:19" ht="15.75" customHeight="1">
      <c r="K197" s="434"/>
      <c r="L197" s="434"/>
      <c r="M197" s="434"/>
      <c r="N197" s="434"/>
      <c r="O197" s="292"/>
      <c r="P197" s="434"/>
      <c r="S197" s="611"/>
    </row>
    <row r="198" spans="11:19" ht="15.75" customHeight="1">
      <c r="K198" s="434"/>
      <c r="L198" s="434"/>
      <c r="M198" s="434"/>
      <c r="N198" s="434"/>
      <c r="O198" s="292"/>
      <c r="P198" s="434"/>
      <c r="S198" s="611"/>
    </row>
    <row r="199" spans="11:19" ht="15.75" customHeight="1">
      <c r="K199" s="434"/>
      <c r="L199" s="434"/>
      <c r="M199" s="434"/>
      <c r="N199" s="434"/>
      <c r="O199" s="292"/>
      <c r="P199" s="434"/>
      <c r="S199" s="611"/>
    </row>
    <row r="200" spans="11:19" ht="15.75" customHeight="1">
      <c r="K200" s="434"/>
      <c r="L200" s="434"/>
      <c r="M200" s="434"/>
      <c r="N200" s="434"/>
      <c r="O200" s="292"/>
      <c r="P200" s="434"/>
      <c r="S200" s="611"/>
    </row>
    <row r="201" spans="11:19" ht="15.75" customHeight="1">
      <c r="K201" s="434"/>
      <c r="L201" s="434"/>
      <c r="M201" s="434"/>
      <c r="N201" s="434"/>
      <c r="O201" s="292"/>
      <c r="P201" s="434"/>
      <c r="S201" s="611"/>
    </row>
    <row r="202" spans="11:19" ht="15.75" customHeight="1">
      <c r="K202" s="434"/>
      <c r="L202" s="434"/>
      <c r="M202" s="434"/>
      <c r="N202" s="434"/>
      <c r="O202" s="292"/>
      <c r="P202" s="434"/>
      <c r="S202" s="611"/>
    </row>
    <row r="203" spans="11:19" ht="15.75" customHeight="1">
      <c r="K203" s="434"/>
      <c r="L203" s="434"/>
      <c r="M203" s="434"/>
      <c r="N203" s="434"/>
      <c r="O203" s="292"/>
      <c r="P203" s="434"/>
      <c r="S203" s="611"/>
    </row>
    <row r="204" spans="11:19" ht="15.75" customHeight="1">
      <c r="K204" s="434"/>
      <c r="L204" s="434"/>
      <c r="M204" s="434"/>
      <c r="N204" s="434"/>
      <c r="O204" s="292"/>
      <c r="P204" s="434"/>
      <c r="S204" s="611"/>
    </row>
    <row r="205" spans="11:19" ht="15.75" customHeight="1">
      <c r="K205" s="434"/>
      <c r="L205" s="434"/>
      <c r="M205" s="434"/>
      <c r="N205" s="434"/>
      <c r="O205" s="292"/>
      <c r="P205" s="434"/>
      <c r="S205" s="611"/>
    </row>
    <row r="206" spans="11:19" ht="15.75" customHeight="1">
      <c r="K206" s="610"/>
      <c r="L206" s="610"/>
      <c r="M206" s="610"/>
      <c r="N206" s="610"/>
      <c r="O206" s="610"/>
      <c r="P206" s="610"/>
      <c r="Q206" s="610"/>
      <c r="S206" s="611"/>
    </row>
    <row r="207" spans="11:19" ht="15.75" customHeight="1">
      <c r="K207" s="434"/>
      <c r="L207" s="434"/>
      <c r="M207" s="434"/>
      <c r="N207" s="434"/>
      <c r="O207" s="292"/>
      <c r="P207" s="434"/>
      <c r="S207" s="611"/>
    </row>
    <row r="208" spans="12:19" ht="15.75" customHeight="1">
      <c r="L208" s="629"/>
      <c r="S208" s="611"/>
    </row>
    <row r="209" spans="12:19" ht="15.75" customHeight="1">
      <c r="L209" s="629"/>
      <c r="S209" s="611"/>
    </row>
    <row r="210" spans="12:19" ht="15.75" customHeight="1">
      <c r="L210" s="629"/>
      <c r="S210" s="611"/>
    </row>
    <row r="211" spans="12:19" ht="15.75" customHeight="1">
      <c r="L211" s="629"/>
      <c r="S211" s="611"/>
    </row>
    <row r="212" spans="12:19" ht="15.75" customHeight="1">
      <c r="L212" s="629"/>
      <c r="S212" s="611"/>
    </row>
    <row r="213" spans="12:19" ht="15.75" customHeight="1">
      <c r="L213" s="629"/>
      <c r="S213" s="611"/>
    </row>
    <row r="214" spans="12:19" ht="15.75" customHeight="1">
      <c r="L214" s="629"/>
      <c r="S214" s="611"/>
    </row>
    <row r="215" spans="12:19" ht="15.75" customHeight="1">
      <c r="L215" s="629"/>
      <c r="S215" s="611"/>
    </row>
    <row r="216" spans="12:19" ht="15.75" customHeight="1">
      <c r="L216" s="629"/>
      <c r="S216" s="611"/>
    </row>
    <row r="217" spans="12:19" ht="15.75" customHeight="1">
      <c r="L217" s="629"/>
      <c r="S217" s="611"/>
    </row>
    <row r="218" spans="12:19" ht="15.75" customHeight="1">
      <c r="L218" s="629"/>
      <c r="S218" s="611"/>
    </row>
    <row r="219" spans="12:19" ht="15.75" customHeight="1">
      <c r="L219" s="629"/>
      <c r="S219" s="611"/>
    </row>
    <row r="220" spans="12:19" ht="15.75" customHeight="1">
      <c r="L220" s="629"/>
      <c r="S220" s="611"/>
    </row>
    <row r="221" spans="12:19" ht="15.75" customHeight="1">
      <c r="L221" s="629"/>
      <c r="S221" s="611"/>
    </row>
    <row r="222" spans="12:19" ht="15.75" customHeight="1">
      <c r="L222" s="629"/>
      <c r="S222" s="611"/>
    </row>
    <row r="223" spans="12:19" ht="15.75" customHeight="1">
      <c r="L223" s="629"/>
      <c r="S223" s="611"/>
    </row>
    <row r="224" spans="12:19" ht="15.75" customHeight="1">
      <c r="L224" s="629"/>
      <c r="S224" s="611"/>
    </row>
    <row r="225" spans="12:19" ht="15.75" customHeight="1">
      <c r="L225" s="629"/>
      <c r="S225" s="611"/>
    </row>
    <row r="226" spans="12:19" ht="15.75" customHeight="1">
      <c r="L226" s="629"/>
      <c r="S226" s="611"/>
    </row>
    <row r="227" spans="12:19" ht="15.75" customHeight="1">
      <c r="L227" s="629"/>
      <c r="S227" s="611"/>
    </row>
    <row r="228" spans="12:19" ht="15.75" customHeight="1">
      <c r="L228" s="629"/>
      <c r="S228" s="611"/>
    </row>
    <row r="229" spans="12:19" ht="15.75" customHeight="1">
      <c r="L229" s="629"/>
      <c r="S229" s="611"/>
    </row>
    <row r="230" spans="12:19" ht="15.75" customHeight="1">
      <c r="L230" s="629"/>
      <c r="S230" s="611"/>
    </row>
    <row r="231" spans="12:19" ht="15.75" customHeight="1">
      <c r="L231" s="629"/>
      <c r="S231" s="611"/>
    </row>
    <row r="232" spans="12:19" ht="15.75" customHeight="1">
      <c r="L232" s="629"/>
      <c r="S232" s="611"/>
    </row>
    <row r="233" spans="12:19" ht="15.75" customHeight="1">
      <c r="L233" s="629"/>
      <c r="S233" s="611"/>
    </row>
    <row r="234" spans="12:19" ht="15.75" customHeight="1">
      <c r="L234" s="629"/>
      <c r="S234" s="611"/>
    </row>
    <row r="235" spans="12:19" ht="15.75" customHeight="1">
      <c r="L235" s="629"/>
      <c r="S235" s="611"/>
    </row>
    <row r="236" spans="12:19" ht="15.75" customHeight="1">
      <c r="L236" s="629"/>
      <c r="S236" s="611"/>
    </row>
    <row r="237" spans="12:19" ht="15.75" customHeight="1">
      <c r="L237" s="629"/>
      <c r="S237" s="611"/>
    </row>
    <row r="238" spans="12:19" ht="15.75" customHeight="1">
      <c r="L238" s="629"/>
      <c r="S238" s="611"/>
    </row>
    <row r="239" spans="12:19" ht="15.75" customHeight="1">
      <c r="L239" s="629"/>
      <c r="S239" s="611"/>
    </row>
    <row r="240" spans="12:19" ht="15.75" customHeight="1">
      <c r="L240" s="629"/>
      <c r="S240" s="611"/>
    </row>
    <row r="241" spans="12:19" ht="15.75" customHeight="1">
      <c r="L241" s="629"/>
      <c r="S241" s="611"/>
    </row>
    <row r="242" spans="12:19" ht="15.75" customHeight="1">
      <c r="L242" s="629"/>
      <c r="S242" s="611"/>
    </row>
    <row r="243" spans="12:19" ht="15.75" customHeight="1">
      <c r="L243" s="629"/>
      <c r="S243" s="611"/>
    </row>
    <row r="244" spans="12:19" ht="15.75" customHeight="1">
      <c r="L244" s="629"/>
      <c r="S244" s="611"/>
    </row>
    <row r="245" spans="12:19" ht="15.75" customHeight="1">
      <c r="L245" s="629"/>
      <c r="S245" s="611"/>
    </row>
    <row r="246" spans="12:19" ht="15.75" customHeight="1">
      <c r="L246" s="629"/>
      <c r="S246" s="611"/>
    </row>
    <row r="247" spans="12:19" ht="15.75" customHeight="1">
      <c r="L247" s="629"/>
      <c r="S247" s="611"/>
    </row>
    <row r="248" spans="12:19" ht="15.75" customHeight="1">
      <c r="L248" s="629"/>
      <c r="S248" s="611"/>
    </row>
    <row r="249" spans="12:19" ht="15.75" customHeight="1">
      <c r="L249" s="629"/>
      <c r="S249" s="611"/>
    </row>
    <row r="250" spans="12:19" ht="15.75" customHeight="1">
      <c r="L250" s="629"/>
      <c r="S250" s="611"/>
    </row>
    <row r="251" spans="12:19" ht="15.75" customHeight="1">
      <c r="L251" s="629"/>
      <c r="S251" s="611"/>
    </row>
    <row r="252" spans="12:19" ht="15.75" customHeight="1">
      <c r="L252" s="629"/>
      <c r="S252" s="611"/>
    </row>
    <row r="253" spans="12:19" ht="15.75" customHeight="1">
      <c r="L253" s="629"/>
      <c r="S253" s="611"/>
    </row>
    <row r="254" spans="12:19" ht="15.75" customHeight="1">
      <c r="L254" s="629"/>
      <c r="S254" s="611"/>
    </row>
    <row r="255" spans="12:19" ht="15.75" customHeight="1">
      <c r="L255" s="629"/>
      <c r="S255" s="611"/>
    </row>
    <row r="256" spans="12:19" ht="15.75" customHeight="1">
      <c r="L256" s="629"/>
      <c r="S256" s="611"/>
    </row>
    <row r="257" spans="12:19" ht="15.75" customHeight="1">
      <c r="L257" s="629"/>
      <c r="S257" s="611"/>
    </row>
    <row r="258" spans="12:19" ht="15.75" customHeight="1">
      <c r="L258" s="629"/>
      <c r="S258" s="611"/>
    </row>
    <row r="259" spans="12:19" ht="15.75" customHeight="1">
      <c r="L259" s="629"/>
      <c r="S259" s="611"/>
    </row>
    <row r="260" spans="12:19" ht="15.75" customHeight="1">
      <c r="L260" s="629"/>
      <c r="S260" s="611"/>
    </row>
    <row r="261" spans="12:19" ht="15.75" customHeight="1">
      <c r="L261" s="629"/>
      <c r="S261" s="611"/>
    </row>
    <row r="262" spans="12:19" ht="15.75" customHeight="1">
      <c r="L262" s="629"/>
      <c r="S262" s="611"/>
    </row>
    <row r="263" spans="12:19" ht="15.75" customHeight="1">
      <c r="L263" s="629"/>
      <c r="S263" s="611"/>
    </row>
    <row r="264" spans="12:19" ht="15.75" customHeight="1">
      <c r="L264" s="629"/>
      <c r="S264" s="611"/>
    </row>
    <row r="265" spans="12:19" ht="15.75" customHeight="1">
      <c r="L265" s="629"/>
      <c r="S265" s="611"/>
    </row>
    <row r="266" spans="12:19" ht="15.75" customHeight="1">
      <c r="L266" s="629"/>
      <c r="S266" s="611"/>
    </row>
    <row r="267" spans="12:19" ht="15.75" customHeight="1">
      <c r="L267" s="629"/>
      <c r="S267" s="611"/>
    </row>
    <row r="268" spans="12:19" ht="15.75" customHeight="1">
      <c r="L268" s="629"/>
      <c r="S268" s="611"/>
    </row>
    <row r="269" spans="12:19" ht="15.75" customHeight="1">
      <c r="L269" s="629"/>
      <c r="S269" s="611"/>
    </row>
    <row r="270" spans="12:19" ht="15.75" customHeight="1">
      <c r="L270" s="629"/>
      <c r="S270" s="611"/>
    </row>
    <row r="271" spans="12:19" ht="15.75" customHeight="1">
      <c r="L271" s="629"/>
      <c r="S271" s="611"/>
    </row>
    <row r="272" spans="12:19" ht="15.75" customHeight="1">
      <c r="L272" s="629"/>
      <c r="S272" s="611"/>
    </row>
    <row r="273" spans="12:19" ht="15.75" customHeight="1">
      <c r="L273" s="629"/>
      <c r="S273" s="611"/>
    </row>
    <row r="274" spans="12:19" ht="15.75" customHeight="1">
      <c r="L274" s="629"/>
      <c r="S274" s="611"/>
    </row>
    <row r="275" spans="12:19" ht="15.75" customHeight="1">
      <c r="L275" s="629"/>
      <c r="S275" s="611"/>
    </row>
    <row r="276" spans="12:19" ht="15.75" customHeight="1">
      <c r="L276" s="629"/>
      <c r="S276" s="611"/>
    </row>
    <row r="277" spans="12:19" ht="15.75" customHeight="1">
      <c r="L277" s="629"/>
      <c r="S277" s="611"/>
    </row>
    <row r="278" spans="12:19" ht="15.75" customHeight="1">
      <c r="L278" s="629"/>
      <c r="S278" s="611"/>
    </row>
    <row r="279" spans="12:19" ht="15.75" customHeight="1">
      <c r="L279" s="629"/>
      <c r="S279" s="611"/>
    </row>
    <row r="280" spans="12:19" ht="15.75" customHeight="1">
      <c r="L280" s="629"/>
      <c r="S280" s="611"/>
    </row>
    <row r="281" spans="12:19" ht="15.75" customHeight="1">
      <c r="L281" s="629"/>
      <c r="S281" s="611"/>
    </row>
    <row r="282" spans="12:19" ht="15.75" customHeight="1">
      <c r="L282" s="629"/>
      <c r="S282" s="611"/>
    </row>
    <row r="283" spans="12:19" ht="15.75" customHeight="1">
      <c r="L283" s="629"/>
      <c r="S283" s="611"/>
    </row>
    <row r="284" spans="12:19" ht="15.75" customHeight="1">
      <c r="L284" s="629"/>
      <c r="S284" s="611"/>
    </row>
    <row r="285" spans="12:19" ht="15.75" customHeight="1">
      <c r="L285" s="629"/>
      <c r="S285" s="611"/>
    </row>
    <row r="286" spans="12:19" ht="15.75" customHeight="1">
      <c r="L286" s="629"/>
      <c r="S286" s="611"/>
    </row>
    <row r="287" spans="12:19" ht="15.75" customHeight="1">
      <c r="L287" s="629"/>
      <c r="S287" s="611"/>
    </row>
    <row r="288" spans="12:19" ht="15.75" customHeight="1">
      <c r="L288" s="629"/>
      <c r="S288" s="611"/>
    </row>
    <row r="289" spans="12:19" ht="15.75" customHeight="1">
      <c r="L289" s="629"/>
      <c r="S289" s="611"/>
    </row>
    <row r="290" spans="12:19" ht="15.75" customHeight="1">
      <c r="L290" s="629"/>
      <c r="S290" s="611"/>
    </row>
    <row r="291" spans="12:19" ht="15.75" customHeight="1">
      <c r="L291" s="629"/>
      <c r="S291" s="611"/>
    </row>
    <row r="292" spans="12:19" ht="15.75" customHeight="1">
      <c r="L292" s="629"/>
      <c r="S292" s="611"/>
    </row>
    <row r="293" spans="12:19" ht="15.75" customHeight="1">
      <c r="L293" s="629"/>
      <c r="S293" s="611"/>
    </row>
    <row r="294" spans="12:19" ht="15.75" customHeight="1">
      <c r="L294" s="629"/>
      <c r="S294" s="611"/>
    </row>
    <row r="295" spans="12:19" ht="15.75" customHeight="1">
      <c r="L295" s="629"/>
      <c r="S295" s="611"/>
    </row>
    <row r="296" spans="12:19" ht="15.75" customHeight="1">
      <c r="L296" s="629"/>
      <c r="S296" s="611"/>
    </row>
    <row r="297" spans="12:19" ht="15.75" customHeight="1">
      <c r="L297" s="629"/>
      <c r="S297" s="611"/>
    </row>
    <row r="298" spans="12:19" ht="15.75" customHeight="1">
      <c r="L298" s="629"/>
      <c r="S298" s="611"/>
    </row>
    <row r="299" spans="12:19" ht="15.75" customHeight="1">
      <c r="L299" s="629"/>
      <c r="S299" s="611"/>
    </row>
    <row r="300" spans="12:19" ht="15.75" customHeight="1">
      <c r="L300" s="629"/>
      <c r="S300" s="611"/>
    </row>
    <row r="301" spans="12:19" ht="15.75" customHeight="1">
      <c r="L301" s="629"/>
      <c r="S301" s="611"/>
    </row>
    <row r="302" spans="12:19" ht="15.75" customHeight="1">
      <c r="L302" s="629"/>
      <c r="S302" s="611"/>
    </row>
    <row r="303" spans="12:19" ht="15.75" customHeight="1">
      <c r="L303" s="629"/>
      <c r="S303" s="611"/>
    </row>
    <row r="304" spans="12:19" ht="15.75" customHeight="1">
      <c r="L304" s="629"/>
      <c r="S304" s="611"/>
    </row>
    <row r="305" spans="12:19" ht="15.75" customHeight="1">
      <c r="L305" s="629"/>
      <c r="S305" s="611"/>
    </row>
    <row r="306" spans="12:19" ht="15.75" customHeight="1">
      <c r="L306" s="629"/>
      <c r="S306" s="611"/>
    </row>
    <row r="307" spans="12:19" ht="15.75" customHeight="1">
      <c r="L307" s="629"/>
      <c r="S307" s="611"/>
    </row>
    <row r="308" spans="12:19" ht="15.75" customHeight="1">
      <c r="L308" s="629"/>
      <c r="S308" s="611"/>
    </row>
    <row r="309" spans="12:19" ht="15.75" customHeight="1">
      <c r="L309" s="629"/>
      <c r="S309" s="611"/>
    </row>
    <row r="310" spans="12:19" ht="15.75" customHeight="1">
      <c r="L310" s="629"/>
      <c r="S310" s="611"/>
    </row>
    <row r="311" spans="12:19" ht="15.75" customHeight="1">
      <c r="L311" s="629"/>
      <c r="S311" s="611"/>
    </row>
    <row r="312" spans="12:19" ht="15.75" customHeight="1">
      <c r="L312" s="629"/>
      <c r="S312" s="611"/>
    </row>
    <row r="313" spans="12:19" ht="15.75" customHeight="1">
      <c r="L313" s="629"/>
      <c r="S313" s="611"/>
    </row>
    <row r="314" spans="12:19" ht="15.75" customHeight="1">
      <c r="L314" s="629"/>
      <c r="S314" s="611"/>
    </row>
    <row r="315" spans="12:19" ht="15.75" customHeight="1">
      <c r="L315" s="629"/>
      <c r="S315" s="611"/>
    </row>
    <row r="316" spans="12:19" ht="15.75" customHeight="1">
      <c r="L316" s="629"/>
      <c r="S316" s="611"/>
    </row>
    <row r="317" spans="12:19" ht="15.75" customHeight="1">
      <c r="L317" s="629"/>
      <c r="S317" s="611"/>
    </row>
    <row r="318" spans="12:19" ht="15.75" customHeight="1">
      <c r="L318" s="629"/>
      <c r="S318" s="611"/>
    </row>
    <row r="319" spans="12:19" ht="15.75" customHeight="1">
      <c r="L319" s="629"/>
      <c r="S319" s="611"/>
    </row>
    <row r="320" spans="12:19" ht="15.75" customHeight="1">
      <c r="L320" s="629"/>
      <c r="S320" s="611"/>
    </row>
    <row r="321" spans="12:19" ht="15.75" customHeight="1">
      <c r="L321" s="629"/>
      <c r="S321" s="611"/>
    </row>
    <row r="322" spans="12:19" ht="15.75" customHeight="1">
      <c r="L322" s="629"/>
      <c r="S322" s="611"/>
    </row>
    <row r="323" spans="12:19" ht="15.75" customHeight="1">
      <c r="L323" s="629"/>
      <c r="S323" s="611"/>
    </row>
    <row r="324" spans="12:19" ht="15.75" customHeight="1">
      <c r="L324" s="629"/>
      <c r="S324" s="611"/>
    </row>
    <row r="325" spans="12:19" ht="15.75" customHeight="1">
      <c r="L325" s="629"/>
      <c r="S325" s="611"/>
    </row>
    <row r="326" spans="12:19" ht="15.75" customHeight="1">
      <c r="L326" s="629"/>
      <c r="S326" s="611"/>
    </row>
    <row r="327" spans="12:19" ht="15.75" customHeight="1">
      <c r="L327" s="629"/>
      <c r="S327" s="611"/>
    </row>
    <row r="328" spans="12:19" ht="15.75" customHeight="1">
      <c r="L328" s="629"/>
      <c r="S328" s="611"/>
    </row>
    <row r="329" spans="12:19" ht="15.75" customHeight="1">
      <c r="L329" s="629"/>
      <c r="S329" s="611"/>
    </row>
    <row r="330" spans="12:19" ht="15.75" customHeight="1">
      <c r="L330" s="629"/>
      <c r="S330" s="611"/>
    </row>
    <row r="331" spans="12:19" ht="15.75" customHeight="1">
      <c r="L331" s="629"/>
      <c r="S331" s="611"/>
    </row>
    <row r="332" spans="12:19" ht="15.75" customHeight="1">
      <c r="L332" s="629"/>
      <c r="S332" s="611"/>
    </row>
    <row r="333" spans="12:19" ht="15.75" customHeight="1">
      <c r="L333" s="629"/>
      <c r="S333" s="611"/>
    </row>
    <row r="334" spans="12:19" ht="15.75" customHeight="1">
      <c r="L334" s="629"/>
      <c r="S334" s="611"/>
    </row>
    <row r="335" spans="12:19" ht="15.75" customHeight="1">
      <c r="L335" s="629"/>
      <c r="S335" s="611"/>
    </row>
    <row r="336" spans="12:19" ht="15.75" customHeight="1">
      <c r="L336" s="629"/>
      <c r="S336" s="611"/>
    </row>
    <row r="337" spans="12:19" ht="15.75" customHeight="1">
      <c r="L337" s="629"/>
      <c r="S337" s="611"/>
    </row>
    <row r="338" spans="12:19" ht="15.75" customHeight="1">
      <c r="L338" s="629"/>
      <c r="S338" s="611"/>
    </row>
    <row r="339" spans="12:19" ht="15.75" customHeight="1">
      <c r="L339" s="629"/>
      <c r="S339" s="611"/>
    </row>
    <row r="340" spans="12:19" ht="15.75" customHeight="1">
      <c r="L340" s="629"/>
      <c r="S340" s="611"/>
    </row>
    <row r="341" spans="12:19" ht="15.75" customHeight="1">
      <c r="L341" s="629"/>
      <c r="S341" s="611"/>
    </row>
    <row r="342" spans="12:19" ht="15.75" customHeight="1">
      <c r="L342" s="629"/>
      <c r="S342" s="611"/>
    </row>
    <row r="343" spans="12:19" ht="15.75" customHeight="1">
      <c r="L343" s="629"/>
      <c r="S343" s="611"/>
    </row>
    <row r="344" spans="12:19" ht="15.75" customHeight="1">
      <c r="L344" s="629"/>
      <c r="S344" s="611"/>
    </row>
    <row r="345" spans="12:19" ht="15.75" customHeight="1">
      <c r="L345" s="629"/>
      <c r="S345" s="611"/>
    </row>
    <row r="346" spans="12:19" ht="15.75" customHeight="1">
      <c r="L346" s="629"/>
      <c r="S346" s="611"/>
    </row>
    <row r="347" spans="12:19" ht="15.75" customHeight="1">
      <c r="L347" s="629"/>
      <c r="S347" s="611"/>
    </row>
    <row r="348" spans="12:19" ht="15.75" customHeight="1">
      <c r="L348" s="629"/>
      <c r="S348" s="611"/>
    </row>
    <row r="349" spans="12:19" ht="15.75" customHeight="1">
      <c r="L349" s="629"/>
      <c r="S349" s="611"/>
    </row>
    <row r="350" spans="12:19" ht="15.75" customHeight="1">
      <c r="L350" s="629"/>
      <c r="S350" s="611"/>
    </row>
    <row r="351" spans="12:19" ht="15.75" customHeight="1">
      <c r="L351" s="629"/>
      <c r="S351" s="611"/>
    </row>
    <row r="352" spans="12:19" ht="15.75" customHeight="1">
      <c r="L352" s="629"/>
      <c r="S352" s="611"/>
    </row>
    <row r="353" spans="12:19" ht="15.75" customHeight="1">
      <c r="L353" s="629"/>
      <c r="S353" s="611"/>
    </row>
    <row r="354" spans="12:19" ht="15.75" customHeight="1">
      <c r="L354" s="629"/>
      <c r="S354" s="611"/>
    </row>
    <row r="355" spans="12:19" ht="15.75" customHeight="1">
      <c r="L355" s="629"/>
      <c r="S355" s="611"/>
    </row>
    <row r="356" spans="12:19" ht="15.75" customHeight="1">
      <c r="L356" s="629"/>
      <c r="S356" s="611"/>
    </row>
    <row r="357" spans="12:19" ht="15.75" customHeight="1">
      <c r="L357" s="629"/>
      <c r="S357" s="611"/>
    </row>
    <row r="358" spans="12:19" ht="15.75" customHeight="1">
      <c r="L358" s="629"/>
      <c r="S358" s="611"/>
    </row>
    <row r="359" spans="12:19" ht="15.75" customHeight="1">
      <c r="L359" s="629"/>
      <c r="S359" s="611"/>
    </row>
    <row r="360" spans="12:19" ht="15.75" customHeight="1">
      <c r="L360" s="629"/>
      <c r="S360" s="611"/>
    </row>
    <row r="361" spans="12:19" ht="15.75" customHeight="1">
      <c r="L361" s="629"/>
      <c r="S361" s="611"/>
    </row>
    <row r="362" spans="12:19" ht="15.75" customHeight="1">
      <c r="L362" s="629"/>
      <c r="S362" s="611"/>
    </row>
    <row r="363" spans="12:19" ht="15.75" customHeight="1">
      <c r="L363" s="629"/>
      <c r="S363" s="611"/>
    </row>
    <row r="364" spans="12:19" ht="15.75" customHeight="1">
      <c r="L364" s="629"/>
      <c r="S364" s="611"/>
    </row>
    <row r="365" spans="12:19" ht="15.75" customHeight="1">
      <c r="L365" s="629"/>
      <c r="S365" s="611"/>
    </row>
    <row r="366" spans="12:19" ht="15.75" customHeight="1">
      <c r="L366" s="629"/>
      <c r="S366" s="611"/>
    </row>
    <row r="367" spans="12:19" ht="15.75" customHeight="1">
      <c r="L367" s="629"/>
      <c r="S367" s="611"/>
    </row>
    <row r="368" spans="12:19" ht="15.75" customHeight="1">
      <c r="L368" s="629"/>
      <c r="S368" s="611"/>
    </row>
    <row r="369" spans="12:19" ht="15.75" customHeight="1">
      <c r="L369" s="629"/>
      <c r="S369" s="611"/>
    </row>
    <row r="370" spans="12:19" ht="15.75" customHeight="1">
      <c r="L370" s="629"/>
      <c r="S370" s="611"/>
    </row>
    <row r="371" spans="12:19" ht="15.75" customHeight="1">
      <c r="L371" s="629"/>
      <c r="S371" s="611"/>
    </row>
    <row r="372" spans="12:19" ht="15.75" customHeight="1">
      <c r="L372" s="629"/>
      <c r="S372" s="611"/>
    </row>
    <row r="373" spans="12:19" ht="15.75" customHeight="1">
      <c r="L373" s="629"/>
      <c r="S373" s="611"/>
    </row>
    <row r="374" spans="12:19" ht="15.75" customHeight="1">
      <c r="L374" s="629"/>
      <c r="S374" s="611"/>
    </row>
    <row r="375" spans="12:19" ht="15.75" customHeight="1">
      <c r="L375" s="629"/>
      <c r="S375" s="611"/>
    </row>
    <row r="376" spans="12:19" ht="15.75" customHeight="1">
      <c r="L376" s="629"/>
      <c r="S376" s="611"/>
    </row>
    <row r="377" spans="12:19" ht="15.75" customHeight="1">
      <c r="L377" s="629"/>
      <c r="S377" s="611"/>
    </row>
    <row r="378" spans="12:19" ht="15.75" customHeight="1">
      <c r="L378" s="629"/>
      <c r="S378" s="611"/>
    </row>
    <row r="379" spans="12:19" ht="15.75" customHeight="1">
      <c r="L379" s="629"/>
      <c r="S379" s="611"/>
    </row>
    <row r="380" spans="12:19" ht="15.75" customHeight="1">
      <c r="L380" s="629"/>
      <c r="S380" s="611"/>
    </row>
    <row r="381" spans="12:19" ht="15.75" customHeight="1">
      <c r="L381" s="629"/>
      <c r="S381" s="611"/>
    </row>
    <row r="382" spans="12:19" ht="15.75" customHeight="1">
      <c r="L382" s="629"/>
      <c r="S382" s="611"/>
    </row>
    <row r="383" spans="12:19" ht="15.75" customHeight="1">
      <c r="L383" s="629"/>
      <c r="S383" s="611"/>
    </row>
    <row r="384" spans="12:19" ht="15.75" customHeight="1">
      <c r="L384" s="629"/>
      <c r="S384" s="611"/>
    </row>
    <row r="385" spans="12:19" ht="15.75" customHeight="1">
      <c r="L385" s="629"/>
      <c r="S385" s="611"/>
    </row>
    <row r="386" spans="12:19" ht="15.75" customHeight="1">
      <c r="L386" s="629"/>
      <c r="S386" s="611"/>
    </row>
    <row r="387" spans="12:19" ht="15.75" customHeight="1">
      <c r="L387" s="629"/>
      <c r="S387" s="611"/>
    </row>
    <row r="388" spans="12:19" ht="15.75" customHeight="1">
      <c r="L388" s="629"/>
      <c r="S388" s="611"/>
    </row>
    <row r="389" spans="12:19" ht="15.75" customHeight="1">
      <c r="L389" s="629"/>
      <c r="S389" s="611"/>
    </row>
    <row r="390" spans="12:19" ht="15.75" customHeight="1">
      <c r="L390" s="629"/>
      <c r="S390" s="611"/>
    </row>
    <row r="391" spans="12:19" ht="15.75" customHeight="1">
      <c r="L391" s="629"/>
      <c r="S391" s="611"/>
    </row>
    <row r="392" spans="12:19" ht="15.75" customHeight="1">
      <c r="L392" s="629"/>
      <c r="S392" s="611"/>
    </row>
    <row r="393" spans="12:19" ht="15.75" customHeight="1">
      <c r="L393" s="629"/>
      <c r="S393" s="611"/>
    </row>
    <row r="394" spans="12:19" ht="15.75" customHeight="1">
      <c r="L394" s="629"/>
      <c r="S394" s="611"/>
    </row>
    <row r="395" spans="12:19" ht="15.75" customHeight="1">
      <c r="L395" s="629"/>
      <c r="S395" s="611"/>
    </row>
    <row r="396" spans="12:19" ht="15.75" customHeight="1">
      <c r="L396" s="629"/>
      <c r="S396" s="611"/>
    </row>
    <row r="397" spans="12:19" ht="15.75" customHeight="1">
      <c r="L397" s="629"/>
      <c r="S397" s="611"/>
    </row>
    <row r="398" spans="12:19" ht="15.75" customHeight="1">
      <c r="L398" s="629"/>
      <c r="S398" s="611"/>
    </row>
    <row r="399" spans="12:19" ht="15.75" customHeight="1">
      <c r="L399" s="629"/>
      <c r="S399" s="611"/>
    </row>
    <row r="400" spans="12:19" ht="15.75" customHeight="1">
      <c r="L400" s="629"/>
      <c r="S400" s="611"/>
    </row>
    <row r="401" spans="12:19" ht="15.75" customHeight="1">
      <c r="L401" s="629"/>
      <c r="S401" s="611"/>
    </row>
    <row r="402" spans="12:19" ht="15.75" customHeight="1">
      <c r="L402" s="629"/>
      <c r="S402" s="611"/>
    </row>
    <row r="403" spans="12:19" ht="15.75" customHeight="1">
      <c r="L403" s="629"/>
      <c r="S403" s="611"/>
    </row>
    <row r="404" spans="12:19" ht="15.75" customHeight="1">
      <c r="L404" s="629"/>
      <c r="S404" s="611"/>
    </row>
    <row r="405" spans="12:19" ht="15.75" customHeight="1">
      <c r="L405" s="629"/>
      <c r="S405" s="611"/>
    </row>
    <row r="406" spans="12:19" ht="15.75" customHeight="1">
      <c r="L406" s="629"/>
      <c r="S406" s="611"/>
    </row>
    <row r="407" spans="12:19" ht="15.75" customHeight="1">
      <c r="L407" s="629"/>
      <c r="S407" s="611"/>
    </row>
    <row r="408" spans="12:19" ht="15.75" customHeight="1">
      <c r="L408" s="629"/>
      <c r="S408" s="611"/>
    </row>
    <row r="409" spans="12:19" ht="15.75" customHeight="1">
      <c r="L409" s="629"/>
      <c r="S409" s="611"/>
    </row>
    <row r="410" spans="12:19" ht="15.75" customHeight="1">
      <c r="L410" s="629"/>
      <c r="S410" s="611"/>
    </row>
    <row r="411" spans="12:19" ht="15.75" customHeight="1">
      <c r="L411" s="629"/>
      <c r="S411" s="611"/>
    </row>
    <row r="412" spans="12:19" ht="15.75" customHeight="1">
      <c r="L412" s="629"/>
      <c r="S412" s="611"/>
    </row>
    <row r="413" spans="12:19" ht="15.75" customHeight="1">
      <c r="L413" s="629"/>
      <c r="S413" s="611"/>
    </row>
    <row r="414" ht="15.75" customHeight="1">
      <c r="L414" s="629"/>
    </row>
    <row r="415" ht="15.75" customHeight="1">
      <c r="L415" s="629"/>
    </row>
  </sheetData>
  <sheetProtection/>
  <mergeCells count="1">
    <mergeCell ref="A1:E1"/>
  </mergeCells>
  <printOptions/>
  <pageMargins left="0.787401575" right="0.787401575" top="0.61" bottom="0.984251969" header="0.5" footer="0.5"/>
  <pageSetup fitToHeight="1" fitToWidth="1" horizontalDpi="600" verticalDpi="600" orientation="landscape" paperSize="9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8"/>
  <sheetViews>
    <sheetView zoomScalePageLayoutView="0" workbookViewId="0" topLeftCell="A1">
      <selection activeCell="A31" sqref="A31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80"/>
      <c r="C8" s="80"/>
      <c r="D8" s="68"/>
      <c r="E8" s="30"/>
      <c r="F8" s="3" t="s">
        <v>74</v>
      </c>
    </row>
    <row r="9" spans="1:5" ht="16.5" customHeight="1">
      <c r="A9" s="25"/>
      <c r="B9" s="80"/>
      <c r="C9" s="80"/>
      <c r="D9" s="68"/>
      <c r="E9" s="30"/>
    </row>
    <row r="10" spans="1:5" ht="16.5" customHeight="1">
      <c r="A10" s="25"/>
      <c r="B10" s="80"/>
      <c r="C10" s="80"/>
      <c r="D10" s="68"/>
      <c r="E10" s="30"/>
    </row>
    <row r="11" spans="1:5" ht="16.5" customHeight="1">
      <c r="A11" s="25"/>
      <c r="B11" s="80"/>
      <c r="C11" s="80"/>
      <c r="D11" s="68"/>
      <c r="E11" s="30"/>
    </row>
    <row r="12" spans="1:5" ht="16.5" customHeight="1">
      <c r="A12" s="25"/>
      <c r="B12" s="80"/>
      <c r="C12" s="80"/>
      <c r="D12" s="68"/>
      <c r="E12" s="30"/>
    </row>
    <row r="13" spans="1:5" ht="16.5" customHeight="1">
      <c r="A13" s="274"/>
      <c r="B13" s="211"/>
      <c r="C13" s="86"/>
      <c r="D13" s="18"/>
      <c r="E13" s="18"/>
    </row>
    <row r="14" spans="1:5" ht="16.5" customHeight="1">
      <c r="A14" s="274"/>
      <c r="B14" s="211"/>
      <c r="C14" s="86"/>
      <c r="D14" s="18"/>
      <c r="E14" s="18"/>
    </row>
    <row r="15" spans="1:5" ht="16.5" customHeight="1">
      <c r="A15" s="274"/>
      <c r="B15" s="211"/>
      <c r="C15" s="86"/>
      <c r="D15" s="18"/>
      <c r="E15" s="18"/>
    </row>
    <row r="16" spans="1:5" ht="16.5" customHeight="1">
      <c r="A16" s="274"/>
      <c r="B16" s="211"/>
      <c r="C16" s="86"/>
      <c r="D16" s="18"/>
      <c r="E16" s="18"/>
    </row>
    <row r="17" spans="1:5" ht="16.5" customHeight="1">
      <c r="A17" s="274"/>
      <c r="B17" s="211"/>
      <c r="C17" s="86"/>
      <c r="D17" s="18"/>
      <c r="E17" s="18"/>
    </row>
    <row r="18" spans="1:5" ht="16.5" customHeight="1">
      <c r="A18" s="274"/>
      <c r="B18" s="211"/>
      <c r="C18" s="86"/>
      <c r="D18" s="18"/>
      <c r="E18" s="18"/>
    </row>
    <row r="19" spans="1:5" ht="16.5" customHeight="1">
      <c r="A19" s="274"/>
      <c r="B19" s="211"/>
      <c r="C19" s="86"/>
      <c r="D19" s="18"/>
      <c r="E19" s="18"/>
    </row>
    <row r="20" spans="1:5" ht="16.5" customHeight="1">
      <c r="A20" s="274"/>
      <c r="B20" s="211"/>
      <c r="C20" s="86"/>
      <c r="D20" s="18"/>
      <c r="E20" s="18"/>
    </row>
    <row r="21" spans="1:5" ht="16.5" customHeight="1">
      <c r="A21" s="25"/>
      <c r="B21" s="80"/>
      <c r="C21" s="80"/>
      <c r="D21" s="18"/>
      <c r="E21" s="18"/>
    </row>
    <row r="22" spans="1:5" ht="16.5" customHeight="1">
      <c r="A22" s="31" t="s">
        <v>67</v>
      </c>
      <c r="B22" s="32"/>
      <c r="C22" s="11"/>
      <c r="D22" s="34">
        <f>SUM(D8:D21)</f>
        <v>0</v>
      </c>
      <c r="E22" s="34">
        <f>SUM(E8:E21)</f>
        <v>0</v>
      </c>
    </row>
    <row r="23" spans="1:5" ht="16.5" customHeight="1">
      <c r="A23" s="35" t="s">
        <v>68</v>
      </c>
      <c r="B23" s="36"/>
      <c r="C23" s="37"/>
      <c r="D23" s="38"/>
      <c r="E23" s="39">
        <f>+D22-E22</f>
        <v>0</v>
      </c>
    </row>
    <row r="24" spans="1:6" ht="16.5" customHeight="1">
      <c r="A24" s="40" t="s">
        <v>69</v>
      </c>
      <c r="B24" s="41"/>
      <c r="C24" s="42"/>
      <c r="D24" s="43"/>
      <c r="E24" s="44" t="e">
        <f>E5-E23</f>
        <v>#REF!</v>
      </c>
      <c r="F24" s="66" t="e">
        <f>IF(E24&lt;-1,"Ikke korrekt avstemt",IF(E24&lt;0,"Øredifferanse",IF(E24&gt;1,"Ikke korrekt avstemt",IF(E24&gt;0,"Øredifferanse","OK"))))</f>
        <v>#REF!</v>
      </c>
    </row>
    <row r="25" spans="1:5" ht="16.5" customHeight="1">
      <c r="A25" s="45"/>
      <c r="B25" s="46"/>
      <c r="C25" s="47"/>
      <c r="D25" s="48"/>
      <c r="E25" s="49"/>
    </row>
    <row r="26" spans="1:5" ht="24.75" customHeight="1">
      <c r="A26" s="50"/>
      <c r="B26" s="51"/>
      <c r="C26" s="52"/>
      <c r="D26" s="53"/>
      <c r="E26" s="54"/>
    </row>
    <row r="27" spans="1:4" ht="24.75" customHeight="1">
      <c r="A27" s="51"/>
      <c r="B27" s="51"/>
      <c r="C27" s="52"/>
      <c r="D27" s="54"/>
    </row>
    <row r="28" spans="1:4" ht="16.5" customHeight="1">
      <c r="A28" s="55" t="s">
        <v>70</v>
      </c>
      <c r="B28" s="56"/>
      <c r="C28" s="57" t="s">
        <v>71</v>
      </c>
      <c r="D28" s="58"/>
    </row>
    <row r="29" spans="1:4" ht="16.5" customHeight="1">
      <c r="A29" s="59" t="s">
        <v>72</v>
      </c>
      <c r="B29" s="60"/>
      <c r="C29" s="57" t="s">
        <v>64</v>
      </c>
      <c r="D29" s="54"/>
    </row>
    <row r="30" spans="1:4" ht="16.5" customHeight="1">
      <c r="A30" s="52"/>
      <c r="B30" s="52"/>
      <c r="C30" s="52"/>
      <c r="D30" s="54"/>
    </row>
    <row r="31" spans="1:4" ht="16.5" customHeight="1">
      <c r="A31" s="65" t="s">
        <v>76</v>
      </c>
      <c r="B31" s="52"/>
      <c r="C31" s="52"/>
      <c r="D31" s="54"/>
    </row>
    <row r="32" spans="1:4" ht="16.5" customHeight="1">
      <c r="A32" s="52"/>
      <c r="B32" s="52"/>
      <c r="C32" s="52"/>
      <c r="D32" s="54"/>
    </row>
    <row r="33" spans="1:4" ht="16.5" customHeight="1">
      <c r="A33" s="162"/>
      <c r="B33"/>
      <c r="C33"/>
      <c r="D33" s="161"/>
    </row>
    <row r="34" spans="1:4" ht="16.5" customHeight="1">
      <c r="A34" s="162"/>
      <c r="B34"/>
      <c r="C34"/>
      <c r="D34" s="161"/>
    </row>
    <row r="35" spans="1:4" ht="16.5" customHeight="1">
      <c r="A35" s="162"/>
      <c r="B35" s="79"/>
      <c r="C35" s="79"/>
      <c r="D35" s="161"/>
    </row>
    <row r="36" spans="1:4" ht="16.5" customHeight="1">
      <c r="A36" s="162"/>
      <c r="B36" s="79"/>
      <c r="C36" s="79"/>
      <c r="D36" s="161"/>
    </row>
    <row r="37" spans="1:4" ht="16.5" customHeight="1">
      <c r="A37" s="162"/>
      <c r="B37" s="79"/>
      <c r="C37" s="79"/>
      <c r="D37" s="161"/>
    </row>
    <row r="38" spans="1:4" ht="13.5" customHeight="1">
      <c r="A38" s="162"/>
      <c r="B38" s="79"/>
      <c r="C38" s="79"/>
      <c r="D38" s="161"/>
    </row>
    <row r="39" spans="1:4" ht="24.75" customHeight="1">
      <c r="A39" s="162"/>
      <c r="B39" s="79"/>
      <c r="C39" s="79"/>
      <c r="D39" s="161"/>
    </row>
    <row r="40" spans="1:4" ht="24.75" customHeight="1">
      <c r="A40" s="162"/>
      <c r="B40" s="79"/>
      <c r="C40" s="79"/>
      <c r="D40" s="161"/>
    </row>
    <row r="41" spans="1:4" ht="13.5" customHeight="1">
      <c r="A41" s="162"/>
      <c r="B41"/>
      <c r="C41"/>
      <c r="D41" s="161"/>
    </row>
    <row r="42" spans="1:5" ht="13.5" customHeight="1">
      <c r="A42" s="162"/>
      <c r="B42"/>
      <c r="C42"/>
      <c r="D42" s="161"/>
      <c r="E42" s="54"/>
    </row>
    <row r="43" spans="1:5" ht="13.5" customHeight="1">
      <c r="A43" s="162"/>
      <c r="B43"/>
      <c r="C43"/>
      <c r="D43" s="161"/>
      <c r="E43" s="54"/>
    </row>
    <row r="44" spans="1:8" ht="13.5" customHeight="1">
      <c r="A44" s="162"/>
      <c r="B44"/>
      <c r="C44"/>
      <c r="D44" s="161"/>
      <c r="E44" s="54"/>
      <c r="F44" s="52"/>
      <c r="G44" s="52"/>
      <c r="H44" s="52"/>
    </row>
    <row r="45" spans="1:5" ht="13.5">
      <c r="A45" s="162"/>
      <c r="B45"/>
      <c r="C45"/>
      <c r="D45" s="161"/>
      <c r="E45" s="54"/>
    </row>
    <row r="46" spans="1:5" ht="13.5" customHeight="1">
      <c r="A46" s="162"/>
      <c r="B46"/>
      <c r="C46"/>
      <c r="D46" s="161"/>
      <c r="E46" s="54"/>
    </row>
    <row r="47" spans="1:5" ht="13.5" customHeight="1">
      <c r="A47" s="162"/>
      <c r="B47"/>
      <c r="C47"/>
      <c r="D47" s="161"/>
      <c r="E47" s="54"/>
    </row>
    <row r="48" spans="1:4" ht="13.5" customHeight="1">
      <c r="A48" s="162"/>
      <c r="B48"/>
      <c r="C48"/>
      <c r="D48" s="16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</sheetData>
  <sheetProtection/>
  <mergeCells count="1">
    <mergeCell ref="B1:E1"/>
  </mergeCells>
  <hyperlinks>
    <hyperlink ref="A31" location="Råbalanse!A1" display="Tilbake"/>
  </hyperlinks>
  <printOptions/>
  <pageMargins left="0.787401575" right="0.55" top="0.28" bottom="0.18" header="0.5" footer="0.5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1" sqref="A11"/>
    </sheetView>
  </sheetViews>
  <sheetFormatPr defaultColWidth="10.140625" defaultRowHeight="15.75" customHeight="1"/>
  <cols>
    <col min="1" max="1" width="18.8515625" style="374" customWidth="1"/>
    <col min="2" max="2" width="18.00390625" style="374" customWidth="1"/>
    <col min="3" max="3" width="39.57421875" style="374" customWidth="1"/>
    <col min="4" max="4" width="13.28125" style="428" customWidth="1"/>
    <col min="5" max="5" width="16.421875" style="428" bestFit="1" customWidth="1"/>
    <col min="6" max="16384" width="10.140625" style="374" customWidth="1"/>
  </cols>
  <sheetData>
    <row r="1" spans="1:5" ht="20.25" customHeight="1" thickBot="1">
      <c r="A1" s="371" t="str">
        <f>Råbalanse!B1</f>
        <v>Idrettslaget Aktivitet IL</v>
      </c>
      <c r="B1" s="372"/>
      <c r="C1" s="372"/>
      <c r="D1" s="372"/>
      <c r="E1" s="373"/>
    </row>
    <row r="2" spans="1:5" ht="20.25" customHeight="1">
      <c r="A2" s="375" t="s">
        <v>54</v>
      </c>
      <c r="B2" s="376">
        <f>+Råbalanse!A7</f>
        <v>1571</v>
      </c>
      <c r="C2" s="436" t="str">
        <f>+Råbalanse!B7</f>
        <v>Avsetning tap på fordringer</v>
      </c>
      <c r="D2" s="377"/>
      <c r="E2" s="378"/>
    </row>
    <row r="3" spans="1:5" ht="18.75" customHeight="1">
      <c r="A3" s="375" t="s">
        <v>61</v>
      </c>
      <c r="B3" s="379">
        <f>Råbalanse!B2</f>
        <v>42735</v>
      </c>
      <c r="C3" s="380"/>
      <c r="D3" s="381"/>
      <c r="E3" s="381"/>
    </row>
    <row r="4" spans="1:5" ht="15.75">
      <c r="A4" s="382"/>
      <c r="B4" s="382"/>
      <c r="C4" s="382"/>
      <c r="D4" s="383"/>
      <c r="E4" s="384"/>
    </row>
    <row r="5" spans="1:5" ht="19.5" customHeight="1">
      <c r="A5" s="385" t="s">
        <v>62</v>
      </c>
      <c r="B5" s="386"/>
      <c r="C5" s="387"/>
      <c r="D5" s="388" t="s">
        <v>63</v>
      </c>
      <c r="E5" s="389">
        <f>Råbalanse!C7</f>
        <v>-30000</v>
      </c>
    </row>
    <row r="6" spans="1:5" ht="19.5" customHeight="1">
      <c r="A6" s="390"/>
      <c r="B6" s="391"/>
      <c r="C6" s="391"/>
      <c r="D6" s="392"/>
      <c r="E6" s="393"/>
    </row>
    <row r="7" spans="1:5" ht="19.5" customHeight="1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</row>
    <row r="8" spans="1:5" ht="16.5" customHeight="1">
      <c r="A8" s="397">
        <v>42735</v>
      </c>
      <c r="B8" s="398"/>
      <c r="C8" s="604" t="s">
        <v>104</v>
      </c>
      <c r="D8" s="400"/>
      <c r="E8" s="401">
        <v>50000</v>
      </c>
    </row>
    <row r="9" spans="1:5" ht="16.5" customHeight="1">
      <c r="A9" s="397">
        <v>42521</v>
      </c>
      <c r="B9" s="398">
        <v>95023</v>
      </c>
      <c r="C9" s="604" t="s">
        <v>186</v>
      </c>
      <c r="D9" s="400">
        <v>10000</v>
      </c>
      <c r="E9" s="401"/>
    </row>
    <row r="10" spans="1:5" ht="16.5" customHeight="1">
      <c r="A10" s="397">
        <v>42614</v>
      </c>
      <c r="B10" s="398">
        <v>95045</v>
      </c>
      <c r="C10" s="455" t="s">
        <v>187</v>
      </c>
      <c r="D10" s="400">
        <v>10000</v>
      </c>
      <c r="E10" s="401"/>
    </row>
    <row r="11" spans="1:5" ht="16.5" customHeight="1">
      <c r="A11" s="397"/>
      <c r="B11" s="398"/>
      <c r="C11" s="605"/>
      <c r="D11" s="400"/>
      <c r="E11" s="401"/>
    </row>
    <row r="12" spans="1:5" ht="12.75">
      <c r="A12" s="397"/>
      <c r="B12" s="398"/>
      <c r="C12" s="606"/>
      <c r="D12" s="400"/>
      <c r="E12" s="401"/>
    </row>
    <row r="13" spans="1:5" ht="16.5" customHeight="1">
      <c r="A13" s="397"/>
      <c r="B13" s="398"/>
      <c r="C13" s="403"/>
      <c r="D13" s="400"/>
      <c r="E13" s="401"/>
    </row>
    <row r="14" spans="1:5" ht="16.5" customHeight="1">
      <c r="A14" s="397"/>
      <c r="B14" s="398"/>
      <c r="C14" s="403"/>
      <c r="D14" s="401"/>
      <c r="E14" s="401"/>
    </row>
    <row r="15" spans="1:5" ht="16.5" customHeight="1">
      <c r="A15" s="397"/>
      <c r="B15" s="398"/>
      <c r="C15" s="403" t="s">
        <v>74</v>
      </c>
      <c r="D15" s="389">
        <v>0</v>
      </c>
      <c r="E15" s="389"/>
    </row>
    <row r="16" spans="1:5" ht="16.5" customHeight="1">
      <c r="A16" s="404" t="s">
        <v>67</v>
      </c>
      <c r="B16" s="405"/>
      <c r="C16" s="406"/>
      <c r="D16" s="407">
        <f>SUM(D8:D15)</f>
        <v>20000</v>
      </c>
      <c r="E16" s="407">
        <f>SUM(E8:E15)</f>
        <v>50000</v>
      </c>
    </row>
    <row r="17" spans="1:5" ht="16.5" customHeight="1">
      <c r="A17" s="640" t="s">
        <v>68</v>
      </c>
      <c r="B17" s="641"/>
      <c r="C17" s="642"/>
      <c r="D17" s="643"/>
      <c r="E17" s="644">
        <f>+D16-E16</f>
        <v>-30000</v>
      </c>
    </row>
    <row r="18" spans="1:6" ht="16.5" customHeight="1">
      <c r="A18" s="645" t="s">
        <v>69</v>
      </c>
      <c r="B18" s="646"/>
      <c r="C18" s="647"/>
      <c r="D18" s="648"/>
      <c r="E18" s="649">
        <f>E5-E17</f>
        <v>0</v>
      </c>
      <c r="F18" s="418" t="str">
        <f>IF(E18&lt;-1,"Ikke korrekt avstemt",IF(E18&lt;0,"Øredifferanse",IF(E18&gt;1,"Ikke korrekt avstemt",IF(E18&gt;0,"Øresdifferanse","OK"))))</f>
        <v>OK</v>
      </c>
    </row>
    <row r="19" spans="1:5" ht="16.5" customHeight="1">
      <c r="A19" s="447"/>
      <c r="B19" s="448"/>
      <c r="C19" s="449"/>
      <c r="D19" s="450"/>
      <c r="E19" s="451"/>
    </row>
    <row r="20" spans="1:4" ht="12.75">
      <c r="A20" s="424" t="s">
        <v>70</v>
      </c>
      <c r="B20" s="425" t="s">
        <v>153</v>
      </c>
      <c r="C20" s="426" t="s">
        <v>71</v>
      </c>
      <c r="D20" s="427"/>
    </row>
    <row r="21" spans="1:4" ht="12.75">
      <c r="A21" s="429" t="s">
        <v>72</v>
      </c>
      <c r="B21" s="430"/>
      <c r="C21" s="426" t="s">
        <v>64</v>
      </c>
      <c r="D21" s="423"/>
    </row>
    <row r="22" spans="1:4" ht="16.5" customHeight="1">
      <c r="A22" s="546" t="s">
        <v>74</v>
      </c>
      <c r="B22" s="421"/>
      <c r="C22" s="421"/>
      <c r="D22" s="423"/>
    </row>
    <row r="23" spans="1:4" ht="16.5" customHeight="1">
      <c r="A23" s="431"/>
      <c r="B23" s="421"/>
      <c r="C23" s="421"/>
      <c r="D23" s="423"/>
    </row>
    <row r="24" spans="1:4" ht="16.5" customHeight="1">
      <c r="A24" s="421"/>
      <c r="B24" s="421"/>
      <c r="C24" s="421"/>
      <c r="D24" s="423"/>
    </row>
    <row r="25" spans="1:4" ht="16.5" customHeight="1">
      <c r="A25" s="432"/>
      <c r="B25" s="433"/>
      <c r="C25" s="433"/>
      <c r="D25" s="434"/>
    </row>
    <row r="26" spans="1:4" ht="16.5" customHeight="1">
      <c r="A26" s="432"/>
      <c r="B26" s="433"/>
      <c r="C26" s="433"/>
      <c r="D26" s="434"/>
    </row>
    <row r="27" spans="2:3" ht="16.5" customHeight="1">
      <c r="B27" s="464"/>
      <c r="C27" s="464"/>
    </row>
    <row r="28" spans="2:3" ht="16.5" customHeight="1">
      <c r="B28" s="464"/>
      <c r="C28" s="464"/>
    </row>
    <row r="29" ht="16.5" customHeight="1"/>
    <row r="30" ht="16.5" customHeight="1"/>
    <row r="31" ht="16.5" customHeight="1"/>
    <row r="32" ht="13.5" customHeight="1"/>
    <row r="33" ht="24.75" customHeight="1"/>
    <row r="34" ht="24.75" customHeight="1">
      <c r="E34" s="423"/>
    </row>
    <row r="35" ht="13.5" customHeight="1">
      <c r="E35" s="423"/>
    </row>
    <row r="36" ht="13.5" customHeight="1">
      <c r="E36" s="423"/>
    </row>
    <row r="37" ht="13.5" customHeight="1">
      <c r="E37" s="423"/>
    </row>
    <row r="38" spans="5:8" ht="13.5" customHeight="1">
      <c r="E38" s="423"/>
      <c r="F38" s="421"/>
      <c r="G38" s="421"/>
      <c r="H38" s="421"/>
    </row>
    <row r="39" ht="12.75">
      <c r="E39" s="423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</sheetData>
  <sheetProtection/>
  <mergeCells count="1">
    <mergeCell ref="A1:E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1:H39"/>
  <sheetViews>
    <sheetView zoomScalePageLayoutView="0" workbookViewId="0" topLeftCell="A1">
      <selection activeCell="B21" sqref="B21"/>
    </sheetView>
  </sheetViews>
  <sheetFormatPr defaultColWidth="10.140625" defaultRowHeight="15.75" customHeight="1"/>
  <cols>
    <col min="1" max="1" width="20.28125" style="3" bestFit="1" customWidth="1"/>
    <col min="2" max="2" width="11.421875" style="3" bestFit="1" customWidth="1"/>
    <col min="3" max="3" width="39.5742187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7" ht="16.5" customHeight="1">
      <c r="A8" s="25"/>
      <c r="B8" s="28"/>
      <c r="C8" s="286"/>
      <c r="D8" s="29"/>
      <c r="E8" s="30"/>
      <c r="G8" s="285" t="s">
        <v>96</v>
      </c>
    </row>
    <row r="9" spans="1:5" ht="16.5" customHeight="1">
      <c r="A9" s="25"/>
      <c r="B9" s="28"/>
      <c r="C9" s="286"/>
      <c r="D9" s="29"/>
      <c r="E9" s="30"/>
    </row>
    <row r="10" spans="1:5" ht="16.5" customHeight="1">
      <c r="A10" s="25"/>
      <c r="B10" s="28"/>
      <c r="C10" s="287"/>
      <c r="D10" s="29"/>
      <c r="E10" s="30"/>
    </row>
    <row r="11" spans="1:5" ht="16.5" customHeight="1">
      <c r="A11" s="25"/>
      <c r="B11" s="28"/>
      <c r="C11" s="287"/>
      <c r="D11" s="29"/>
      <c r="E11" s="30"/>
    </row>
    <row r="12" spans="1:5" ht="16.5" customHeight="1">
      <c r="A12" s="25"/>
      <c r="B12" s="28"/>
      <c r="C12" s="284"/>
      <c r="D12" s="29"/>
      <c r="E12" s="30"/>
    </row>
    <row r="13" spans="1:5" ht="16.5" customHeight="1">
      <c r="A13" s="25"/>
      <c r="B13" s="28"/>
      <c r="C13" s="26"/>
      <c r="D13" s="29"/>
      <c r="E13" s="30"/>
    </row>
    <row r="14" spans="1:5" ht="16.5" customHeight="1">
      <c r="A14" s="25"/>
      <c r="B14" s="28"/>
      <c r="C14" s="26"/>
      <c r="D14" s="30"/>
      <c r="E14" s="30"/>
    </row>
    <row r="15" spans="1:5" ht="16.5" customHeight="1">
      <c r="A15" s="25"/>
      <c r="B15" s="28"/>
      <c r="C15" s="26" t="s">
        <v>74</v>
      </c>
      <c r="D15" s="18">
        <v>0</v>
      </c>
      <c r="E15" s="18"/>
    </row>
    <row r="16" spans="1:5" ht="16.5" customHeight="1">
      <c r="A16" s="31" t="s">
        <v>67</v>
      </c>
      <c r="B16" s="32"/>
      <c r="C16" s="33"/>
      <c r="D16" s="34">
        <f>SUM(D8:D15)</f>
        <v>0</v>
      </c>
      <c r="E16" s="34">
        <f>SUM(E8:E15)</f>
        <v>0</v>
      </c>
    </row>
    <row r="17" spans="1:5" ht="16.5" customHeight="1">
      <c r="A17" s="35" t="s">
        <v>68</v>
      </c>
      <c r="B17" s="36"/>
      <c r="C17" s="37"/>
      <c r="D17" s="38"/>
      <c r="E17" s="39">
        <f>+D16-E16</f>
        <v>0</v>
      </c>
    </row>
    <row r="18" spans="1:6" ht="16.5" customHeight="1">
      <c r="A18" s="40" t="s">
        <v>69</v>
      </c>
      <c r="B18" s="41"/>
      <c r="C18" s="42"/>
      <c r="D18" s="43"/>
      <c r="E18" s="44" t="e">
        <f>E5-E17</f>
        <v>#REF!</v>
      </c>
      <c r="F18" s="66" t="e">
        <f>IF(E18&lt;-1,"Ikke korrekt avstemt",IF(E18&lt;0,"Øredifferanse",IF(E18&gt;1,"Ikke korrekt avstemt",IF(E18&gt;0,"Øresdifferanse","OK"))))</f>
        <v>#REF!</v>
      </c>
    </row>
    <row r="19" spans="1:5" ht="16.5" customHeight="1">
      <c r="A19" s="45"/>
      <c r="B19" s="46"/>
      <c r="C19" s="47"/>
      <c r="D19" s="48"/>
      <c r="E19" s="49"/>
    </row>
    <row r="20" spans="1:4" ht="15">
      <c r="A20" s="55" t="s">
        <v>70</v>
      </c>
      <c r="B20" s="82" t="s">
        <v>101</v>
      </c>
      <c r="C20" s="57" t="s">
        <v>71</v>
      </c>
      <c r="D20" s="58"/>
    </row>
    <row r="21" spans="1:4" ht="15">
      <c r="A21" s="59" t="s">
        <v>72</v>
      </c>
      <c r="B21" s="283">
        <v>41023</v>
      </c>
      <c r="C21" s="57" t="s">
        <v>64</v>
      </c>
      <c r="D21" s="54"/>
    </row>
    <row r="22" spans="1:4" ht="16.5" customHeight="1">
      <c r="A22" s="75" t="s">
        <v>74</v>
      </c>
      <c r="B22" s="52"/>
      <c r="C22" s="52"/>
      <c r="D22" s="54"/>
    </row>
    <row r="23" spans="1:4" ht="16.5" customHeight="1">
      <c r="A23" s="65" t="s">
        <v>76</v>
      </c>
      <c r="B23" s="52"/>
      <c r="C23" s="52"/>
      <c r="D23" s="54"/>
    </row>
    <row r="24" spans="1:4" ht="16.5" customHeight="1">
      <c r="A24" s="52"/>
      <c r="B24" s="52"/>
      <c r="C24" s="52"/>
      <c r="D24" s="54"/>
    </row>
    <row r="25" spans="1:4" ht="16.5" customHeight="1">
      <c r="A25" s="162"/>
      <c r="B25"/>
      <c r="C25"/>
      <c r="D25" s="176"/>
    </row>
    <row r="26" spans="1:4" ht="16.5" customHeight="1">
      <c r="A26" s="162"/>
      <c r="B26"/>
      <c r="C26"/>
      <c r="D26" s="176"/>
    </row>
    <row r="27" ht="16.5" customHeight="1"/>
    <row r="28" ht="16.5" customHeight="1"/>
    <row r="29" ht="16.5" customHeight="1"/>
    <row r="30" ht="16.5" customHeight="1"/>
    <row r="31" ht="16.5" customHeight="1"/>
    <row r="32" ht="13.5" customHeight="1"/>
    <row r="33" ht="24.75" customHeight="1"/>
    <row r="34" ht="24.75" customHeight="1">
      <c r="E34" s="54"/>
    </row>
    <row r="35" ht="13.5" customHeight="1">
      <c r="E35" s="54"/>
    </row>
    <row r="36" ht="13.5" customHeight="1">
      <c r="E36" s="54"/>
    </row>
    <row r="37" ht="13.5" customHeight="1">
      <c r="E37" s="54"/>
    </row>
    <row r="38" spans="5:8" ht="13.5" customHeight="1">
      <c r="E38" s="54"/>
      <c r="F38" s="52"/>
      <c r="G38" s="52"/>
      <c r="H38" s="52"/>
    </row>
    <row r="39" ht="13.5">
      <c r="E39" s="54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</sheetData>
  <sheetProtection/>
  <mergeCells count="1">
    <mergeCell ref="B1:E1"/>
  </mergeCells>
  <hyperlinks>
    <hyperlink ref="A23" location="Råbalanse!A1" display="Tilbake"/>
  </hyperlink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showGridLines="0" zoomScalePageLayoutView="0" workbookViewId="0" topLeftCell="A1">
      <selection activeCell="C32" sqref="C32"/>
    </sheetView>
  </sheetViews>
  <sheetFormatPr defaultColWidth="11.421875" defaultRowHeight="12.75"/>
  <cols>
    <col min="1" max="1" width="21.421875" style="433" customWidth="1"/>
    <col min="2" max="2" width="17.00390625" style="433" customWidth="1"/>
    <col min="3" max="3" width="37.421875" style="433" customWidth="1"/>
    <col min="4" max="4" width="16.140625" style="433" customWidth="1"/>
    <col min="5" max="5" width="16.8515625" style="433" bestFit="1" customWidth="1"/>
    <col min="6" max="8" width="7.7109375" style="433" customWidth="1"/>
    <col min="9" max="9" width="17.140625" style="433" customWidth="1"/>
    <col min="10" max="12" width="11.421875" style="433" customWidth="1"/>
    <col min="13" max="13" width="13.421875" style="428" bestFit="1" customWidth="1"/>
    <col min="14" max="16384" width="11.421875" style="433" customWidth="1"/>
  </cols>
  <sheetData>
    <row r="1" spans="1:9" ht="20.25" customHeight="1" thickBot="1">
      <c r="A1" s="371" t="str">
        <f>Råbalanse!B1</f>
        <v>Idrettslaget Aktivitet IL</v>
      </c>
      <c r="B1" s="372"/>
      <c r="C1" s="372"/>
      <c r="D1" s="372"/>
      <c r="E1" s="373"/>
      <c r="F1" s="374"/>
      <c r="G1" s="374"/>
      <c r="H1" s="374"/>
      <c r="I1" s="374"/>
    </row>
    <row r="2" spans="1:9" ht="21">
      <c r="A2" s="375" t="s">
        <v>54</v>
      </c>
      <c r="B2" s="376">
        <f>+Råbalanse!A8</f>
        <v>1700</v>
      </c>
      <c r="C2" s="436" t="str">
        <f>+Råbalanse!B8</f>
        <v>Forskuddsbetalte kostnader</v>
      </c>
      <c r="D2" s="377"/>
      <c r="E2" s="378"/>
      <c r="F2" s="374"/>
      <c r="G2" s="374"/>
      <c r="H2" s="374"/>
      <c r="I2" s="374"/>
    </row>
    <row r="3" spans="1:9" ht="21">
      <c r="A3" s="375" t="s">
        <v>61</v>
      </c>
      <c r="B3" s="379">
        <f>Råbalanse!B2</f>
        <v>42735</v>
      </c>
      <c r="C3" s="380"/>
      <c r="D3" s="381"/>
      <c r="E3" s="381"/>
      <c r="F3" s="374"/>
      <c r="G3" s="374"/>
      <c r="H3" s="374"/>
      <c r="I3" s="374"/>
    </row>
    <row r="4" spans="1:9" ht="15.75">
      <c r="A4" s="382"/>
      <c r="B4" s="382"/>
      <c r="C4" s="382"/>
      <c r="D4" s="383"/>
      <c r="E4" s="384"/>
      <c r="F4" s="374"/>
      <c r="G4" s="374"/>
      <c r="H4" s="374"/>
      <c r="I4" s="374"/>
    </row>
    <row r="5" spans="1:9" ht="12.75">
      <c r="A5" s="385" t="s">
        <v>62</v>
      </c>
      <c r="B5" s="386"/>
      <c r="C5" s="387"/>
      <c r="D5" s="388" t="s">
        <v>63</v>
      </c>
      <c r="E5" s="389">
        <f>Råbalanse!C8</f>
        <v>523043</v>
      </c>
      <c r="F5" s="374"/>
      <c r="G5" s="374"/>
      <c r="H5" s="374"/>
      <c r="I5" s="374"/>
    </row>
    <row r="6" spans="1:9" ht="12.75">
      <c r="A6" s="390"/>
      <c r="B6" s="391"/>
      <c r="C6" s="391"/>
      <c r="D6" s="392"/>
      <c r="E6" s="393"/>
      <c r="F6" s="374"/>
      <c r="G6" s="374"/>
      <c r="H6" s="374"/>
      <c r="I6" s="374"/>
    </row>
    <row r="7" spans="1:10" ht="12.75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  <c r="F7" s="374"/>
      <c r="G7" s="374"/>
      <c r="H7" s="374"/>
      <c r="I7" s="396"/>
      <c r="J7" s="440"/>
    </row>
    <row r="8" spans="1:9" ht="12.75">
      <c r="A8" s="443"/>
      <c r="B8" s="402">
        <v>10316</v>
      </c>
      <c r="C8" s="600" t="s">
        <v>188</v>
      </c>
      <c r="D8" s="442">
        <v>2971</v>
      </c>
      <c r="E8" s="462"/>
      <c r="F8" s="374"/>
      <c r="G8" s="374"/>
      <c r="H8" s="374"/>
      <c r="I8" s="374"/>
    </row>
    <row r="9" spans="1:9" ht="12.75">
      <c r="A9" s="443"/>
      <c r="B9" s="402">
        <v>10466</v>
      </c>
      <c r="C9" s="433" t="s">
        <v>189</v>
      </c>
      <c r="D9" s="442">
        <v>5044</v>
      </c>
      <c r="E9" s="462"/>
      <c r="H9" s="374"/>
      <c r="I9" s="396"/>
    </row>
    <row r="10" spans="1:9" ht="12.75">
      <c r="A10" s="443"/>
      <c r="B10" s="402">
        <v>10546</v>
      </c>
      <c r="C10" s="402" t="s">
        <v>190</v>
      </c>
      <c r="D10" s="442">
        <v>515028</v>
      </c>
      <c r="E10" s="462"/>
      <c r="H10" s="374"/>
      <c r="I10" s="374"/>
    </row>
    <row r="11" spans="1:9" ht="12.75">
      <c r="A11" s="443"/>
      <c r="B11" s="402"/>
      <c r="C11" s="402"/>
      <c r="D11" s="442"/>
      <c r="E11" s="462"/>
      <c r="F11" s="374"/>
      <c r="G11" s="374"/>
      <c r="H11" s="374"/>
      <c r="I11" s="374"/>
    </row>
    <row r="12" spans="1:9" ht="12.75">
      <c r="A12" s="443"/>
      <c r="B12" s="402"/>
      <c r="C12" s="402"/>
      <c r="D12" s="442"/>
      <c r="E12" s="462"/>
      <c r="F12" s="374"/>
      <c r="G12" s="374"/>
      <c r="H12" s="374"/>
      <c r="I12" s="374"/>
    </row>
    <row r="13" spans="1:9" ht="12.75">
      <c r="A13" s="443"/>
      <c r="B13" s="402"/>
      <c r="C13" s="402"/>
      <c r="D13" s="442"/>
      <c r="E13" s="462"/>
      <c r="F13" s="374"/>
      <c r="G13" s="374"/>
      <c r="H13" s="374"/>
      <c r="I13" s="396"/>
    </row>
    <row r="14" spans="1:9" ht="12.75">
      <c r="A14" s="443"/>
      <c r="B14" s="402"/>
      <c r="C14" s="402"/>
      <c r="D14" s="442"/>
      <c r="E14" s="462"/>
      <c r="F14" s="374"/>
      <c r="G14" s="374"/>
      <c r="H14" s="374"/>
      <c r="I14" s="374"/>
    </row>
    <row r="15" spans="1:9" ht="12.75">
      <c r="A15" s="443"/>
      <c r="B15" s="402"/>
      <c r="C15" s="402"/>
      <c r="D15" s="442"/>
      <c r="E15" s="462"/>
      <c r="F15" s="374"/>
      <c r="G15" s="374"/>
      <c r="H15" s="374"/>
      <c r="I15" s="374"/>
    </row>
    <row r="16" spans="1:9" ht="12.75">
      <c r="A16" s="443"/>
      <c r="B16" s="402"/>
      <c r="C16" s="402"/>
      <c r="D16" s="442"/>
      <c r="E16" s="462"/>
      <c r="F16" s="374"/>
      <c r="G16" s="374"/>
      <c r="H16" s="374"/>
      <c r="I16" s="374"/>
    </row>
    <row r="17" spans="1:9" ht="12.75">
      <c r="A17" s="443"/>
      <c r="B17" s="402"/>
      <c r="C17" s="402"/>
      <c r="D17" s="442"/>
      <c r="E17" s="462"/>
      <c r="F17" s="374"/>
      <c r="G17" s="374"/>
      <c r="H17" s="374"/>
      <c r="I17" s="374"/>
    </row>
    <row r="18" spans="1:9" ht="12.75">
      <c r="A18" s="443"/>
      <c r="B18" s="398"/>
      <c r="C18" s="403"/>
      <c r="D18" s="460"/>
      <c r="E18" s="545"/>
      <c r="F18" s="374"/>
      <c r="G18" s="374"/>
      <c r="H18" s="374"/>
      <c r="I18" s="374"/>
    </row>
    <row r="19" spans="1:9" ht="12.75">
      <c r="A19" s="443"/>
      <c r="B19" s="398"/>
      <c r="C19" s="403"/>
      <c r="D19" s="462"/>
      <c r="E19" s="462"/>
      <c r="F19" s="374"/>
      <c r="G19" s="374"/>
      <c r="H19" s="374"/>
      <c r="I19" s="374"/>
    </row>
    <row r="20" spans="1:9" ht="12.75">
      <c r="A20" s="443"/>
      <c r="B20" s="398"/>
      <c r="C20" s="403"/>
      <c r="D20" s="462"/>
      <c r="E20" s="462"/>
      <c r="F20" s="374"/>
      <c r="G20" s="374"/>
      <c r="H20" s="374"/>
      <c r="I20" s="374"/>
    </row>
    <row r="21" spans="1:9" ht="12.75">
      <c r="A21" s="404" t="s">
        <v>67</v>
      </c>
      <c r="B21" s="405"/>
      <c r="C21" s="406"/>
      <c r="D21" s="407">
        <f>SUM(D8:D20)</f>
        <v>523043</v>
      </c>
      <c r="E21" s="407">
        <f>SUM(E8:E20)</f>
        <v>0</v>
      </c>
      <c r="F21" s="374"/>
      <c r="G21" s="374"/>
      <c r="H21" s="374"/>
      <c r="I21" s="374"/>
    </row>
    <row r="22" spans="1:9" ht="15.75">
      <c r="A22" s="640" t="s">
        <v>68</v>
      </c>
      <c r="B22" s="641"/>
      <c r="C22" s="642"/>
      <c r="D22" s="643"/>
      <c r="E22" s="644">
        <f>+D21-E21</f>
        <v>523043</v>
      </c>
      <c r="F22" s="374"/>
      <c r="G22" s="374"/>
      <c r="H22" s="374"/>
      <c r="I22" s="374"/>
    </row>
    <row r="23" spans="1:9" ht="15.75">
      <c r="A23" s="645" t="s">
        <v>69</v>
      </c>
      <c r="B23" s="646"/>
      <c r="C23" s="647"/>
      <c r="D23" s="648"/>
      <c r="E23" s="649">
        <f>E5-E22</f>
        <v>0</v>
      </c>
      <c r="F23" s="418" t="str">
        <f>IF(E23&lt;-1,"Ikke korrekt avstemt",IF(E23&lt;0,"Øredifferanse",IF(E23&gt;1,"Ikke korrekt avstemt",IF(E23&gt;0,"Øresdifferanse","OK"))))</f>
        <v>OK</v>
      </c>
      <c r="G23" s="601"/>
      <c r="H23" s="601"/>
      <c r="I23" s="374"/>
    </row>
    <row r="24" spans="1:9" ht="12.75">
      <c r="A24" s="447"/>
      <c r="B24" s="448"/>
      <c r="C24" s="449"/>
      <c r="D24" s="450"/>
      <c r="E24" s="451"/>
      <c r="F24" s="374"/>
      <c r="G24" s="374"/>
      <c r="H24" s="374"/>
      <c r="I24" s="374"/>
    </row>
    <row r="25" spans="1:9" ht="12.75">
      <c r="A25" s="424" t="s">
        <v>70</v>
      </c>
      <c r="B25" s="425" t="s">
        <v>153</v>
      </c>
      <c r="C25" s="426" t="s">
        <v>71</v>
      </c>
      <c r="D25" s="427"/>
      <c r="E25" s="428"/>
      <c r="F25" s="374"/>
      <c r="G25" s="374"/>
      <c r="H25" s="374"/>
      <c r="I25" s="374"/>
    </row>
    <row r="26" spans="1:9" ht="12.75">
      <c r="A26" s="429" t="s">
        <v>72</v>
      </c>
      <c r="B26" s="430"/>
      <c r="C26" s="426" t="s">
        <v>64</v>
      </c>
      <c r="D26" s="423"/>
      <c r="E26" s="428"/>
      <c r="F26" s="374"/>
      <c r="G26" s="374"/>
      <c r="H26" s="374"/>
      <c r="I26" s="374"/>
    </row>
    <row r="27" spans="1:9" ht="12.75">
      <c r="A27" s="421"/>
      <c r="B27" s="421"/>
      <c r="C27" s="421"/>
      <c r="D27" s="423"/>
      <c r="E27" s="428"/>
      <c r="F27" s="374"/>
      <c r="G27" s="374"/>
      <c r="H27" s="374"/>
      <c r="I27" s="374"/>
    </row>
    <row r="28" spans="1:9" ht="12.75">
      <c r="A28" s="431"/>
      <c r="B28" s="421"/>
      <c r="C28" s="421"/>
      <c r="D28" s="423"/>
      <c r="E28" s="428"/>
      <c r="F28" s="374"/>
      <c r="G28" s="374"/>
      <c r="H28" s="374"/>
      <c r="I28" s="374"/>
    </row>
    <row r="29" spans="1:9" ht="12.75">
      <c r="A29" s="421"/>
      <c r="B29" s="421"/>
      <c r="C29" s="421"/>
      <c r="D29" s="423"/>
      <c r="E29" s="428"/>
      <c r="F29" s="374"/>
      <c r="G29" s="374"/>
      <c r="H29" s="374"/>
      <c r="I29" s="374"/>
    </row>
    <row r="31" spans="1:4" ht="12.75">
      <c r="A31" s="432"/>
      <c r="B31" s="432"/>
      <c r="C31" s="452"/>
      <c r="D31" s="602"/>
    </row>
    <row r="32" spans="1:4" ht="12.75">
      <c r="A32" s="432"/>
      <c r="B32" s="452"/>
      <c r="C32" s="452"/>
      <c r="D32" s="603"/>
    </row>
    <row r="33" spans="1:4" ht="12.75">
      <c r="A33" s="432"/>
      <c r="B33" s="452"/>
      <c r="C33" s="452"/>
      <c r="D33" s="603"/>
    </row>
    <row r="34" spans="1:4" ht="12.75">
      <c r="A34" s="432"/>
      <c r="B34" s="452"/>
      <c r="C34" s="452"/>
      <c r="D34" s="603"/>
    </row>
    <row r="35" spans="1:4" ht="12.75">
      <c r="A35" s="432"/>
      <c r="B35" s="452"/>
      <c r="C35" s="452"/>
      <c r="D35" s="603"/>
    </row>
    <row r="36" spans="1:4" ht="12.75">
      <c r="A36" s="432"/>
      <c r="B36" s="452"/>
      <c r="C36" s="452"/>
      <c r="D36" s="603"/>
    </row>
    <row r="37" spans="1:4" ht="12.75">
      <c r="A37" s="432"/>
      <c r="B37" s="452"/>
      <c r="C37" s="452"/>
      <c r="D37" s="603"/>
    </row>
    <row r="38" spans="1:4" ht="12.75">
      <c r="A38" s="432"/>
      <c r="B38" s="452"/>
      <c r="C38" s="452"/>
      <c r="D38" s="603"/>
    </row>
    <row r="39" spans="1:4" ht="12.75">
      <c r="A39" s="432"/>
      <c r="B39" s="452"/>
      <c r="C39" s="452"/>
      <c r="D39" s="603"/>
    </row>
    <row r="40" spans="1:4" ht="12.75">
      <c r="A40" s="432"/>
      <c r="B40" s="452"/>
      <c r="C40" s="452"/>
      <c r="D40" s="603"/>
    </row>
    <row r="41" spans="1:4" ht="12.75">
      <c r="A41" s="432"/>
      <c r="B41" s="452"/>
      <c r="C41" s="452"/>
      <c r="D41" s="603"/>
    </row>
    <row r="42" spans="1:4" ht="12.75">
      <c r="A42" s="432"/>
      <c r="B42" s="452"/>
      <c r="C42" s="452"/>
      <c r="D42" s="603"/>
    </row>
    <row r="43" spans="1:4" ht="12.75">
      <c r="A43" s="432"/>
      <c r="B43" s="452"/>
      <c r="C43" s="452"/>
      <c r="D43" s="603"/>
    </row>
    <row r="44" spans="1:4" ht="12.75">
      <c r="A44" s="432"/>
      <c r="B44" s="452"/>
      <c r="C44" s="452"/>
      <c r="D44" s="603"/>
    </row>
    <row r="45" spans="1:4" ht="12.75">
      <c r="A45" s="432"/>
      <c r="B45" s="452"/>
      <c r="C45" s="452"/>
      <c r="D45" s="603"/>
    </row>
    <row r="46" spans="2:3" ht="12.75">
      <c r="B46" s="452"/>
      <c r="C46" s="452"/>
    </row>
    <row r="47" spans="2:3" ht="12.75">
      <c r="B47" s="452"/>
      <c r="C47" s="452"/>
    </row>
    <row r="48" spans="2:3" ht="12.75">
      <c r="B48" s="452"/>
      <c r="C48" s="452"/>
    </row>
    <row r="49" spans="2:3" ht="12.75">
      <c r="B49" s="452"/>
      <c r="C49" s="452"/>
    </row>
    <row r="50" spans="2:3" ht="12.75">
      <c r="B50" s="452"/>
      <c r="C50" s="452"/>
    </row>
    <row r="51" spans="2:3" ht="12.75">
      <c r="B51" s="452"/>
      <c r="C51" s="452"/>
    </row>
    <row r="52" spans="2:3" ht="12.75">
      <c r="B52" s="452"/>
      <c r="C52" s="452"/>
    </row>
    <row r="53" spans="2:3" ht="12.75">
      <c r="B53" s="452"/>
      <c r="C53" s="452"/>
    </row>
    <row r="54" spans="2:3" ht="12.75">
      <c r="B54" s="452"/>
      <c r="C54" s="452"/>
    </row>
    <row r="55" spans="2:3" ht="12.75">
      <c r="B55" s="452"/>
      <c r="C55" s="452"/>
    </row>
    <row r="56" spans="2:3" ht="12.75">
      <c r="B56" s="452"/>
      <c r="C56" s="452"/>
    </row>
    <row r="57" spans="2:3" ht="12.75">
      <c r="B57" s="452"/>
      <c r="C57" s="452"/>
    </row>
    <row r="58" spans="2:3" ht="12.75">
      <c r="B58" s="452"/>
      <c r="C58" s="452"/>
    </row>
    <row r="59" spans="2:3" ht="12.75">
      <c r="B59" s="452"/>
      <c r="C59" s="452"/>
    </row>
    <row r="60" spans="2:3" ht="12.75">
      <c r="B60" s="452"/>
      <c r="C60" s="452"/>
    </row>
    <row r="61" spans="2:3" ht="12.75">
      <c r="B61" s="452"/>
      <c r="C61" s="452"/>
    </row>
    <row r="62" spans="2:3" ht="12.75">
      <c r="B62" s="452"/>
      <c r="C62" s="452"/>
    </row>
    <row r="63" spans="2:3" ht="12.75">
      <c r="B63" s="452"/>
      <c r="C63" s="452"/>
    </row>
    <row r="64" spans="2:3" ht="12.75">
      <c r="B64" s="452"/>
      <c r="C64" s="452"/>
    </row>
    <row r="65" spans="2:3" ht="12.75">
      <c r="B65" s="452"/>
      <c r="C65" s="452"/>
    </row>
    <row r="66" spans="2:3" ht="12.75">
      <c r="B66" s="452"/>
      <c r="C66" s="452"/>
    </row>
    <row r="67" spans="2:3" ht="12.75">
      <c r="B67" s="452"/>
      <c r="C67" s="452"/>
    </row>
    <row r="68" spans="2:3" ht="12.75">
      <c r="B68" s="452"/>
      <c r="C68" s="452"/>
    </row>
    <row r="69" spans="2:3" ht="12.75">
      <c r="B69" s="452"/>
      <c r="C69" s="452"/>
    </row>
    <row r="70" spans="2:3" ht="12.75">
      <c r="B70" s="452"/>
      <c r="C70" s="452"/>
    </row>
    <row r="71" spans="2:3" ht="12.75">
      <c r="B71" s="452"/>
      <c r="C71" s="452"/>
    </row>
    <row r="72" spans="2:3" ht="12.75">
      <c r="B72" s="452"/>
      <c r="C72" s="452"/>
    </row>
    <row r="73" spans="2:3" ht="12.75">
      <c r="B73" s="452"/>
      <c r="C73" s="452"/>
    </row>
    <row r="74" spans="2:3" ht="12.75">
      <c r="B74" s="452"/>
      <c r="C74" s="452"/>
    </row>
    <row r="75" spans="2:3" ht="12.75">
      <c r="B75" s="452"/>
      <c r="C75" s="452"/>
    </row>
    <row r="76" spans="2:3" ht="12.75">
      <c r="B76" s="452"/>
      <c r="C76" s="452"/>
    </row>
    <row r="77" spans="2:3" ht="12.75">
      <c r="B77" s="452"/>
      <c r="C77" s="452"/>
    </row>
    <row r="78" spans="2:3" ht="12.75">
      <c r="B78" s="452"/>
      <c r="C78" s="452"/>
    </row>
    <row r="79" spans="2:3" ht="12.75">
      <c r="B79" s="452"/>
      <c r="C79" s="452"/>
    </row>
    <row r="80" spans="2:3" ht="12.75">
      <c r="B80" s="452"/>
      <c r="C80" s="452"/>
    </row>
    <row r="81" spans="2:3" ht="12.75">
      <c r="B81" s="452"/>
      <c r="C81" s="452"/>
    </row>
    <row r="82" spans="2:3" ht="12.75">
      <c r="B82" s="452"/>
      <c r="C82" s="452"/>
    </row>
    <row r="83" spans="2:3" ht="12.75">
      <c r="B83" s="452"/>
      <c r="C83" s="452"/>
    </row>
    <row r="84" spans="2:3" ht="12.75">
      <c r="B84" s="452"/>
      <c r="C84" s="452"/>
    </row>
    <row r="85" spans="2:3" ht="12.75">
      <c r="B85" s="452"/>
      <c r="C85" s="452"/>
    </row>
    <row r="86" spans="2:3" ht="12.75">
      <c r="B86" s="452"/>
      <c r="C86" s="452"/>
    </row>
    <row r="87" spans="2:3" ht="12.75">
      <c r="B87" s="452"/>
      <c r="C87" s="452"/>
    </row>
    <row r="88" spans="2:3" ht="12.75">
      <c r="B88" s="452"/>
      <c r="C88" s="452"/>
    </row>
    <row r="89" spans="2:3" ht="12.75">
      <c r="B89" s="452"/>
      <c r="C89" s="452"/>
    </row>
    <row r="90" spans="2:3" ht="12.75">
      <c r="B90" s="452"/>
      <c r="C90" s="452"/>
    </row>
    <row r="91" spans="2:3" ht="12.75">
      <c r="B91" s="452"/>
      <c r="C91" s="452"/>
    </row>
    <row r="92" spans="2:3" ht="12.75">
      <c r="B92" s="452"/>
      <c r="C92" s="452"/>
    </row>
    <row r="93" spans="2:3" ht="12.75">
      <c r="B93" s="452"/>
      <c r="C93" s="452"/>
    </row>
    <row r="94" spans="2:3" ht="12.75">
      <c r="B94" s="452"/>
      <c r="C94" s="452"/>
    </row>
    <row r="95" spans="2:3" ht="12.75">
      <c r="B95" s="452"/>
      <c r="C95" s="452"/>
    </row>
    <row r="96" spans="2:3" ht="12.75">
      <c r="B96" s="452"/>
      <c r="C96" s="452"/>
    </row>
    <row r="97" spans="2:3" ht="12.75">
      <c r="B97" s="452"/>
      <c r="C97" s="452"/>
    </row>
    <row r="98" spans="2:3" ht="12.75">
      <c r="B98" s="452"/>
      <c r="C98" s="452"/>
    </row>
    <row r="99" spans="2:3" ht="12.75">
      <c r="B99" s="452"/>
      <c r="C99" s="452"/>
    </row>
    <row r="100" spans="2:3" ht="12.75">
      <c r="B100" s="452"/>
      <c r="C100" s="452"/>
    </row>
    <row r="101" spans="2:3" ht="12.75">
      <c r="B101" s="452"/>
      <c r="C101" s="452"/>
    </row>
    <row r="102" spans="2:3" ht="12.75">
      <c r="B102" s="452"/>
      <c r="C102" s="452"/>
    </row>
    <row r="103" spans="2:3" ht="12.75">
      <c r="B103" s="452"/>
      <c r="C103" s="452"/>
    </row>
    <row r="104" spans="2:3" ht="12.75">
      <c r="B104" s="452"/>
      <c r="C104" s="452"/>
    </row>
    <row r="105" spans="2:3" ht="12.75">
      <c r="B105" s="452"/>
      <c r="C105" s="452"/>
    </row>
    <row r="106" spans="2:3" ht="12.75">
      <c r="B106" s="452"/>
      <c r="C106" s="452"/>
    </row>
    <row r="107" spans="2:3" ht="12.75">
      <c r="B107" s="452"/>
      <c r="C107" s="452"/>
    </row>
    <row r="108" spans="2:3" ht="12.75">
      <c r="B108" s="452"/>
      <c r="C108" s="452"/>
    </row>
    <row r="109" spans="2:3" ht="12.75">
      <c r="B109" s="452"/>
      <c r="C109" s="452"/>
    </row>
    <row r="110" spans="2:3" ht="12.75">
      <c r="B110" s="452"/>
      <c r="C110" s="452"/>
    </row>
    <row r="111" spans="2:3" ht="12.75">
      <c r="B111" s="452"/>
      <c r="C111" s="452"/>
    </row>
    <row r="112" spans="2:3" ht="12.75">
      <c r="B112" s="452"/>
      <c r="C112" s="452"/>
    </row>
    <row r="113" spans="2:3" ht="12.75">
      <c r="B113" s="452"/>
      <c r="C113" s="452"/>
    </row>
    <row r="114" spans="2:3" ht="12.75">
      <c r="B114" s="452"/>
      <c r="C114" s="452"/>
    </row>
    <row r="115" spans="2:3" ht="12.75">
      <c r="B115" s="452"/>
      <c r="C115" s="452"/>
    </row>
    <row r="116" spans="2:3" ht="12.75">
      <c r="B116" s="452"/>
      <c r="C116" s="452"/>
    </row>
    <row r="117" spans="2:3" ht="12.75">
      <c r="B117" s="452"/>
      <c r="C117" s="452"/>
    </row>
    <row r="118" spans="2:3" ht="12.75">
      <c r="B118" s="452"/>
      <c r="C118" s="452"/>
    </row>
    <row r="119" spans="2:3" ht="12.75">
      <c r="B119" s="452"/>
      <c r="C119" s="452"/>
    </row>
    <row r="120" spans="2:3" ht="12.75">
      <c r="B120" s="452"/>
      <c r="C120" s="452"/>
    </row>
    <row r="121" spans="2:3" ht="12.75">
      <c r="B121" s="452"/>
      <c r="C121" s="452"/>
    </row>
    <row r="122" spans="2:3" ht="12.75">
      <c r="B122" s="452"/>
      <c r="C122" s="452"/>
    </row>
    <row r="123" spans="2:3" ht="12.75">
      <c r="B123" s="452"/>
      <c r="C123" s="452"/>
    </row>
    <row r="124" spans="2:3" ht="12.75">
      <c r="B124" s="452"/>
      <c r="C124" s="452"/>
    </row>
  </sheetData>
  <sheetProtection/>
  <mergeCells count="1">
    <mergeCell ref="A1:E1"/>
  </mergeCells>
  <printOptions/>
  <pageMargins left="0.787401575" right="0.787401575" top="0.35" bottom="0.51" header="0.5" footer="0.5"/>
  <pageSetup fitToHeight="1" fitToWidth="1"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C23" sqref="C23"/>
    </sheetView>
  </sheetViews>
  <sheetFormatPr defaultColWidth="10.140625" defaultRowHeight="15.75" customHeight="1"/>
  <cols>
    <col min="1" max="1" width="23.7109375" style="3" bestFit="1" customWidth="1"/>
    <col min="2" max="2" width="16.57421875" style="3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16"/>
      <c r="C8" s="217"/>
      <c r="D8" s="218"/>
      <c r="E8" s="18"/>
    </row>
    <row r="9" spans="1:5" ht="16.5" customHeight="1">
      <c r="A9" s="25"/>
      <c r="B9" s="216"/>
      <c r="C9" s="217"/>
      <c r="D9" s="218"/>
      <c r="E9" s="18"/>
    </row>
    <row r="10" spans="1:5" ht="16.5" customHeight="1">
      <c r="A10" s="25"/>
      <c r="B10" s="216"/>
      <c r="C10" s="217"/>
      <c r="D10" s="218"/>
      <c r="E10" s="18"/>
    </row>
    <row r="11" spans="1:5" ht="16.5" customHeight="1">
      <c r="A11" s="25"/>
      <c r="B11" s="216"/>
      <c r="C11" s="221"/>
      <c r="D11" s="218"/>
      <c r="E11" s="18"/>
    </row>
    <row r="12" spans="1:5" ht="16.5" customHeight="1">
      <c r="A12" s="25"/>
      <c r="B12" s="216"/>
      <c r="C12" s="221"/>
      <c r="D12" s="218"/>
      <c r="E12" s="18"/>
    </row>
    <row r="13" spans="1:5" ht="16.5" customHeight="1">
      <c r="A13" s="25"/>
      <c r="B13" s="216"/>
      <c r="C13" s="219"/>
      <c r="D13" s="220"/>
      <c r="E13" s="18"/>
    </row>
    <row r="14" spans="1:5" ht="16.5" customHeight="1">
      <c r="A14" s="25"/>
      <c r="B14" s="216"/>
      <c r="C14" s="217"/>
      <c r="D14" s="218"/>
      <c r="E14" s="18"/>
    </row>
    <row r="15" spans="1:5" ht="16.5" customHeight="1">
      <c r="A15" s="25"/>
      <c r="B15" s="216"/>
      <c r="C15" s="217"/>
      <c r="D15" s="218"/>
      <c r="E15" s="18"/>
    </row>
    <row r="16" spans="1:5" ht="16.5" customHeight="1">
      <c r="A16" s="25"/>
      <c r="B16" s="216"/>
      <c r="C16" s="217"/>
      <c r="D16" s="218"/>
      <c r="E16" s="18"/>
    </row>
    <row r="17" spans="1:5" ht="16.5" customHeight="1">
      <c r="A17" s="25"/>
      <c r="B17" s="216"/>
      <c r="C17" s="217"/>
      <c r="D17" s="218"/>
      <c r="E17" s="18"/>
    </row>
    <row r="18" spans="1:5" ht="16.5" customHeight="1">
      <c r="A18" s="25"/>
      <c r="B18" s="216"/>
      <c r="C18" s="221"/>
      <c r="D18" s="218"/>
      <c r="E18" s="18"/>
    </row>
    <row r="19" spans="1:5" ht="16.5" customHeight="1">
      <c r="A19" s="25"/>
      <c r="B19" s="216"/>
      <c r="C19" s="219"/>
      <c r="D19" s="220"/>
      <c r="E19" s="18"/>
    </row>
    <row r="20" spans="1:5" ht="16.5" customHeight="1">
      <c r="A20" s="25"/>
      <c r="B20" s="216"/>
      <c r="C20" s="219"/>
      <c r="D20" s="220"/>
      <c r="E20" s="18"/>
    </row>
    <row r="21" spans="1:5" ht="16.5" customHeight="1">
      <c r="A21" s="25"/>
      <c r="B21" s="216"/>
      <c r="C21" s="219"/>
      <c r="D21" s="220"/>
      <c r="E21" s="18"/>
    </row>
    <row r="22" spans="1:5" ht="16.5" customHeight="1">
      <c r="A22" s="31" t="s">
        <v>67</v>
      </c>
      <c r="B22" s="32"/>
      <c r="C22" s="33"/>
      <c r="D22" s="67">
        <f>SUM(D8:D21)</f>
        <v>0</v>
      </c>
      <c r="E22" s="34">
        <f>SUM(E8:E19)</f>
        <v>0</v>
      </c>
    </row>
    <row r="23" spans="1:5" ht="16.5" customHeight="1">
      <c r="A23" s="35" t="s">
        <v>68</v>
      </c>
      <c r="B23" s="36"/>
      <c r="C23" s="37"/>
      <c r="D23" s="38"/>
      <c r="E23" s="39">
        <f>+D22-E22</f>
        <v>0</v>
      </c>
    </row>
    <row r="24" spans="1:6" ht="16.5" customHeight="1">
      <c r="A24" s="40" t="s">
        <v>69</v>
      </c>
      <c r="B24" s="41"/>
      <c r="C24" s="42"/>
      <c r="D24" s="43"/>
      <c r="E24" s="44" t="e">
        <f>E5-E23</f>
        <v>#REF!</v>
      </c>
      <c r="F24" s="66" t="e">
        <f>IF(E24&lt;-1,"Ikke korrekt avstemt",IF(E24&lt;0,"Øredifferanse",IF(E24&gt;1,"Ikke korrekt avstemt",IF(E24&gt;0,"Øresdifferanse","OK"))))</f>
        <v>#REF!</v>
      </c>
    </row>
    <row r="25" spans="1:5" ht="16.5" customHeight="1">
      <c r="A25" s="45"/>
      <c r="B25" s="46"/>
      <c r="C25" s="47"/>
      <c r="D25" s="48"/>
      <c r="E25" s="49"/>
    </row>
    <row r="26" spans="1:5" ht="16.5" customHeight="1">
      <c r="A26" s="50"/>
      <c r="B26" s="51"/>
      <c r="C26" s="52" t="s">
        <v>74</v>
      </c>
      <c r="D26" s="53"/>
      <c r="E26" s="54"/>
    </row>
    <row r="27" spans="1:4" ht="16.5" customHeight="1">
      <c r="A27" s="51"/>
      <c r="B27" s="51"/>
      <c r="C27" s="52"/>
      <c r="D27" s="54"/>
    </row>
    <row r="28" spans="1:4" ht="24.75" customHeight="1">
      <c r="A28" s="70" t="s">
        <v>70</v>
      </c>
      <c r="B28" s="56"/>
      <c r="C28" s="57" t="s">
        <v>71</v>
      </c>
      <c r="D28" s="58"/>
    </row>
    <row r="29" spans="1:4" ht="24.75" customHeight="1">
      <c r="A29" s="59" t="s">
        <v>72</v>
      </c>
      <c r="B29" s="60" t="s">
        <v>74</v>
      </c>
      <c r="C29" s="57" t="s">
        <v>64</v>
      </c>
      <c r="D29" s="54"/>
    </row>
    <row r="30" spans="1:4" ht="16.5" customHeight="1">
      <c r="A30" s="52"/>
      <c r="B30" s="52"/>
      <c r="C30" s="52"/>
      <c r="D30" s="54"/>
    </row>
    <row r="31" spans="1:4" ht="16.5" customHeight="1">
      <c r="A31" s="76" t="s">
        <v>76</v>
      </c>
      <c r="B31" s="52"/>
      <c r="C31" s="52"/>
      <c r="D31" s="54"/>
    </row>
    <row r="32" spans="1:5" ht="16.5" customHeight="1">
      <c r="A32" s="52"/>
      <c r="B32" s="167"/>
      <c r="C32" s="168"/>
      <c r="D32" s="165"/>
      <c r="E32" s="214"/>
    </row>
    <row r="33" spans="1:5" ht="16.5" customHeight="1">
      <c r="A33" s="52"/>
      <c r="B33" s="167"/>
      <c r="C33" s="168"/>
      <c r="D33" s="165"/>
      <c r="E33" s="214"/>
    </row>
    <row r="34" spans="1:5" ht="16.5" customHeight="1">
      <c r="A34" s="52"/>
      <c r="B34" s="167"/>
      <c r="C34" s="168"/>
      <c r="D34" s="165"/>
      <c r="E34" s="214"/>
    </row>
    <row r="35" spans="2:5" ht="16.5" customHeight="1">
      <c r="B35" s="167"/>
      <c r="C35" s="166"/>
      <c r="D35" s="165"/>
      <c r="E35" s="214"/>
    </row>
    <row r="36" spans="2:5" ht="16.5" customHeight="1">
      <c r="B36" s="167"/>
      <c r="C36" s="166"/>
      <c r="D36" s="165"/>
      <c r="E36" s="214"/>
    </row>
    <row r="37" spans="2:5" ht="16.5" customHeight="1">
      <c r="B37" s="167"/>
      <c r="C37" s="166"/>
      <c r="D37" s="165"/>
      <c r="E37" s="214"/>
    </row>
    <row r="38" spans="2:5" ht="16.5" customHeight="1">
      <c r="B38" s="167"/>
      <c r="C38" s="166"/>
      <c r="D38" s="165"/>
      <c r="E38" s="214"/>
    </row>
    <row r="39" spans="2:5" ht="16.5" customHeight="1">
      <c r="B39" s="167"/>
      <c r="C39" s="166"/>
      <c r="D39" s="165"/>
      <c r="E39" s="214"/>
    </row>
    <row r="40" spans="2:5" ht="13.5" customHeight="1">
      <c r="B40" s="167"/>
      <c r="C40" s="166"/>
      <c r="D40" s="165"/>
      <c r="E40" s="214"/>
    </row>
    <row r="41" spans="2:5" ht="24.75" customHeight="1">
      <c r="B41" s="167"/>
      <c r="C41" s="166"/>
      <c r="D41" s="165"/>
      <c r="E41" s="214"/>
    </row>
    <row r="42" spans="2:5" ht="24.75" customHeight="1">
      <c r="B42" s="167"/>
      <c r="C42" s="166"/>
      <c r="D42" s="165"/>
      <c r="E42" s="214"/>
    </row>
    <row r="43" spans="2:5" ht="13.5" customHeight="1">
      <c r="B43" s="167"/>
      <c r="C43" s="166"/>
      <c r="D43" s="165"/>
      <c r="E43" s="214"/>
    </row>
    <row r="44" spans="2:5" ht="13.5" customHeight="1">
      <c r="B44" s="167"/>
      <c r="C44" s="166"/>
      <c r="D44" s="165"/>
      <c r="E44" s="214"/>
    </row>
    <row r="45" spans="2:5" ht="13.5" customHeight="1">
      <c r="B45" s="167"/>
      <c r="C45" s="166"/>
      <c r="D45" s="165"/>
      <c r="E45" s="214"/>
    </row>
    <row r="46" spans="2:8" ht="13.5" customHeight="1">
      <c r="B46" s="167"/>
      <c r="C46" s="166"/>
      <c r="D46" s="165"/>
      <c r="E46" s="214"/>
      <c r="F46" s="52"/>
      <c r="G46" s="52"/>
      <c r="H46" s="52"/>
    </row>
    <row r="47" spans="2:5" ht="13.5">
      <c r="B47" s="167"/>
      <c r="C47" s="166"/>
      <c r="D47" s="165"/>
      <c r="E47" s="214"/>
    </row>
    <row r="48" spans="2:5" ht="13.5" customHeight="1">
      <c r="B48" s="167"/>
      <c r="C48" s="166"/>
      <c r="D48" s="165"/>
      <c r="E48" s="214"/>
    </row>
    <row r="49" spans="2:5" ht="13.5" customHeight="1">
      <c r="B49" s="167"/>
      <c r="C49" s="166"/>
      <c r="D49" s="165"/>
      <c r="E49" s="214"/>
    </row>
    <row r="50" spans="2:5" ht="13.5" customHeight="1">
      <c r="B50" s="167"/>
      <c r="C50" s="166"/>
      <c r="D50" s="165"/>
      <c r="E50" s="214"/>
    </row>
    <row r="51" spans="2:5" ht="13.5" customHeight="1">
      <c r="B51" s="167"/>
      <c r="C51" s="168"/>
      <c r="D51" s="170"/>
      <c r="E51" s="215"/>
    </row>
    <row r="52" spans="2:5" ht="13.5" customHeight="1">
      <c r="B52" s="167"/>
      <c r="C52" s="168"/>
      <c r="D52" s="170"/>
      <c r="E52" s="215"/>
    </row>
    <row r="53" spans="2:5" ht="13.5" customHeight="1">
      <c r="B53" s="167"/>
      <c r="C53" s="168"/>
      <c r="D53" s="170"/>
      <c r="E53" s="215"/>
    </row>
    <row r="54" ht="13.5" customHeight="1"/>
    <row r="55" ht="13.5" customHeight="1"/>
    <row r="56" ht="13.5" customHeight="1"/>
    <row r="57" ht="13.5" customHeight="1"/>
    <row r="58" ht="13.5" customHeight="1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</sheetData>
  <sheetProtection/>
  <mergeCells count="1">
    <mergeCell ref="B1:E1"/>
  </mergeCells>
  <hyperlinks>
    <hyperlink ref="A31" location="Råbalanse!A1" display="Tilbake"/>
  </hyperlinks>
  <printOptions/>
  <pageMargins left="0.787401575" right="0.787401575" top="0.5" bottom="0.53" header="0.5" footer="0.5"/>
  <pageSetup fitToHeight="1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C23" sqref="C23"/>
    </sheetView>
  </sheetViews>
  <sheetFormatPr defaultColWidth="10.140625" defaultRowHeight="15.75" customHeight="1"/>
  <cols>
    <col min="1" max="1" width="19.57421875" style="3" customWidth="1"/>
    <col min="2" max="2" width="16.28125" style="3" customWidth="1"/>
    <col min="3" max="3" width="40.00390625" style="3" customWidth="1"/>
    <col min="4" max="4" width="13.28125" style="27" customWidth="1"/>
    <col min="5" max="5" width="16.421875" style="27" bestFit="1" customWidth="1"/>
    <col min="6" max="7" width="10.140625" style="3" customWidth="1"/>
    <col min="8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27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16"/>
      <c r="C8" s="225"/>
      <c r="D8" s="226"/>
      <c r="E8" s="252"/>
    </row>
    <row r="9" spans="1:5" ht="16.5" customHeight="1">
      <c r="A9" s="25"/>
      <c r="B9" s="216"/>
      <c r="C9" s="225"/>
      <c r="D9" s="226"/>
      <c r="E9" s="252"/>
    </row>
    <row r="10" spans="1:5" ht="16.5" customHeight="1">
      <c r="A10" s="25"/>
      <c r="B10" s="216"/>
      <c r="C10" s="219"/>
      <c r="D10" s="226"/>
      <c r="E10" s="252"/>
    </row>
    <row r="11" spans="1:5" ht="16.5" customHeight="1">
      <c r="A11" s="25"/>
      <c r="B11" s="216"/>
      <c r="C11" s="219"/>
      <c r="D11" s="227"/>
      <c r="E11" s="252"/>
    </row>
    <row r="12" spans="1:5" ht="16.5" customHeight="1">
      <c r="A12" s="25"/>
      <c r="B12" s="28"/>
      <c r="C12" s="29"/>
      <c r="D12" s="213"/>
      <c r="E12" s="252"/>
    </row>
    <row r="13" spans="1:5" ht="16.5" customHeight="1">
      <c r="A13" s="25"/>
      <c r="B13" s="28"/>
      <c r="C13" s="29"/>
      <c r="D13" s="213"/>
      <c r="E13" s="252"/>
    </row>
    <row r="14" spans="1:5" ht="16.5" customHeight="1">
      <c r="A14" s="25"/>
      <c r="B14" s="28"/>
      <c r="C14" s="26"/>
      <c r="D14" s="213"/>
      <c r="E14" s="252"/>
    </row>
    <row r="15" spans="1:5" ht="16.5" customHeight="1">
      <c r="A15" s="25"/>
      <c r="B15" s="28"/>
      <c r="C15" s="26"/>
      <c r="D15" s="213"/>
      <c r="E15" s="252"/>
    </row>
    <row r="16" spans="1:5" ht="16.5" customHeight="1">
      <c r="A16" s="25"/>
      <c r="B16" s="28"/>
      <c r="C16" s="26"/>
      <c r="D16" s="213"/>
      <c r="E16" s="252"/>
    </row>
    <row r="17" spans="1:5" ht="16.5" customHeight="1">
      <c r="A17" s="25"/>
      <c r="B17" s="28"/>
      <c r="C17" s="26"/>
      <c r="D17" s="213"/>
      <c r="E17" s="252"/>
    </row>
    <row r="18" spans="1:5" ht="16.5" customHeight="1">
      <c r="A18" s="25"/>
      <c r="B18" s="28"/>
      <c r="C18" s="26"/>
      <c r="D18" s="213"/>
      <c r="E18" s="252"/>
    </row>
    <row r="19" spans="1:5" ht="16.5" customHeight="1">
      <c r="A19" s="25"/>
      <c r="B19" s="28"/>
      <c r="C19" s="26"/>
      <c r="D19" s="213"/>
      <c r="E19" s="252"/>
    </row>
    <row r="20" spans="1:5" ht="16.5" customHeight="1">
      <c r="A20" s="25"/>
      <c r="B20" s="28"/>
      <c r="C20" s="26"/>
      <c r="D20" s="256"/>
      <c r="E20" s="256"/>
    </row>
    <row r="21" spans="1:5" ht="16.5" customHeight="1">
      <c r="A21" s="25"/>
      <c r="B21" s="28"/>
      <c r="C21" s="26"/>
      <c r="D21" s="256"/>
      <c r="E21" s="256"/>
    </row>
    <row r="22" spans="1:5" ht="16.5" customHeight="1">
      <c r="A22" s="31" t="s">
        <v>67</v>
      </c>
      <c r="B22" s="32"/>
      <c r="C22" s="33"/>
      <c r="D22" s="277">
        <f>SUM(D8:D21)</f>
        <v>0</v>
      </c>
      <c r="E22" s="254">
        <f>SUM(E8:E21)</f>
        <v>0</v>
      </c>
    </row>
    <row r="23" spans="1:5" ht="16.5" customHeight="1">
      <c r="A23" s="35" t="s">
        <v>68</v>
      </c>
      <c r="B23" s="36"/>
      <c r="C23" s="37"/>
      <c r="D23" s="260"/>
      <c r="E23" s="261">
        <f>+D22-E22</f>
        <v>0</v>
      </c>
    </row>
    <row r="24" spans="1:6" ht="16.5" customHeight="1">
      <c r="A24" s="40" t="s">
        <v>69</v>
      </c>
      <c r="B24" s="41"/>
      <c r="C24" s="42"/>
      <c r="D24" s="262"/>
      <c r="E24" s="263" t="e">
        <f>E5-E23</f>
        <v>#REF!</v>
      </c>
      <c r="F24" s="66" t="e">
        <f>IF(E24&lt;-1,"Ikke korrekt avstemt",IF(E24&lt;0,"Øredifferanse",IF(E24&gt;1,"Ikke korrekt avstemt",IF(E24&gt;0,"Øresdifferanse","OK"))))</f>
        <v>#REF!</v>
      </c>
    </row>
    <row r="25" spans="1:5" ht="16.5" customHeight="1">
      <c r="A25" s="45"/>
      <c r="B25" s="46"/>
      <c r="C25" s="47"/>
      <c r="D25" s="48"/>
      <c r="E25" s="49"/>
    </row>
    <row r="26" spans="1:5" ht="16.5" customHeight="1">
      <c r="A26" s="69"/>
      <c r="B26" s="70"/>
      <c r="C26" s="71"/>
      <c r="D26" s="53"/>
      <c r="E26" s="54"/>
    </row>
    <row r="27" spans="1:4" ht="16.5" customHeight="1">
      <c r="A27" s="72"/>
      <c r="B27" s="73"/>
      <c r="C27" s="74"/>
      <c r="D27" s="54"/>
    </row>
    <row r="28" spans="1:4" ht="24.75" customHeight="1">
      <c r="A28" s="55" t="s">
        <v>70</v>
      </c>
      <c r="B28" s="56" t="s">
        <v>74</v>
      </c>
      <c r="C28" s="57" t="s">
        <v>71</v>
      </c>
      <c r="D28" s="58"/>
    </row>
    <row r="29" spans="1:4" ht="24.75" customHeight="1">
      <c r="A29" s="59" t="s">
        <v>72</v>
      </c>
      <c r="B29" s="60" t="s">
        <v>74</v>
      </c>
      <c r="C29" s="57" t="s">
        <v>64</v>
      </c>
      <c r="D29" s="54"/>
    </row>
    <row r="30" spans="1:4" ht="16.5" customHeight="1">
      <c r="A30" s="52"/>
      <c r="B30" s="52"/>
      <c r="C30" s="52"/>
      <c r="D30" s="54"/>
    </row>
    <row r="31" spans="1:6" ht="16.5" customHeight="1">
      <c r="A31" s="64" t="s">
        <v>76</v>
      </c>
      <c r="C31" s="191"/>
      <c r="E31" s="3"/>
      <c r="F31" s="222"/>
    </row>
    <row r="32" spans="1:6" ht="16.5" customHeight="1">
      <c r="A32" s="52"/>
      <c r="C32" s="191"/>
      <c r="E32" s="3"/>
      <c r="F32" s="222"/>
    </row>
    <row r="33" spans="1:6" ht="16.5" customHeight="1">
      <c r="A33" s="52"/>
      <c r="B33" s="167"/>
      <c r="C33" s="166"/>
      <c r="D33" s="171"/>
      <c r="E33" s="212"/>
      <c r="F33" s="222"/>
    </row>
    <row r="34" spans="1:6" ht="16.5" customHeight="1">
      <c r="A34" s="52"/>
      <c r="B34" s="167"/>
      <c r="C34" s="166"/>
      <c r="D34" s="171"/>
      <c r="E34" s="212"/>
      <c r="F34" s="223"/>
    </row>
    <row r="35" spans="2:6" ht="16.5" customHeight="1">
      <c r="B35" s="167"/>
      <c r="C35" s="268"/>
      <c r="D35" s="171"/>
      <c r="E35" s="212"/>
      <c r="F35" s="223"/>
    </row>
    <row r="36" spans="2:6" ht="16.5" customHeight="1">
      <c r="B36" s="167"/>
      <c r="C36" s="268"/>
      <c r="D36" s="171"/>
      <c r="E36" s="212"/>
      <c r="F36" s="223"/>
    </row>
    <row r="37" spans="2:6" ht="16.5" customHeight="1">
      <c r="B37" s="167"/>
      <c r="C37" s="269"/>
      <c r="D37" s="169"/>
      <c r="E37" s="215"/>
      <c r="F37" s="224"/>
    </row>
    <row r="38" spans="2:6" ht="16.5" customHeight="1">
      <c r="B38" s="167"/>
      <c r="C38" s="269"/>
      <c r="D38" s="169"/>
      <c r="E38" s="215"/>
      <c r="F38" s="224"/>
    </row>
    <row r="39" spans="2:3" ht="16.5" customHeight="1">
      <c r="B39" s="191"/>
      <c r="C39" s="191"/>
    </row>
    <row r="40" spans="2:3" ht="13.5" customHeight="1">
      <c r="B40" s="191"/>
      <c r="C40" s="191"/>
    </row>
    <row r="41" spans="2:3" ht="24.75" customHeight="1">
      <c r="B41" s="191"/>
      <c r="C41" s="191"/>
    </row>
    <row r="42" spans="2:5" ht="24.75" customHeight="1">
      <c r="B42" s="191"/>
      <c r="C42" s="191"/>
      <c r="E42" s="54"/>
    </row>
    <row r="43" spans="2:5" ht="13.5" customHeight="1">
      <c r="B43" s="191"/>
      <c r="C43" s="191"/>
      <c r="E43" s="54"/>
    </row>
    <row r="44" spans="2:5" ht="13.5" customHeight="1">
      <c r="B44" s="191"/>
      <c r="C44" s="191"/>
      <c r="E44" s="54"/>
    </row>
    <row r="45" spans="2:5" ht="13.5" customHeight="1">
      <c r="B45" s="191"/>
      <c r="C45" s="191"/>
      <c r="E45" s="54"/>
    </row>
    <row r="46" spans="2:7" ht="13.5" customHeight="1">
      <c r="B46" s="191"/>
      <c r="C46" s="191"/>
      <c r="E46" s="54"/>
      <c r="F46" s="52"/>
      <c r="G46" s="52"/>
    </row>
    <row r="47" spans="2:5" ht="13.5">
      <c r="B47" s="191"/>
      <c r="C47" s="191"/>
      <c r="E47" s="54"/>
    </row>
    <row r="48" spans="2:3" ht="13.5" customHeight="1">
      <c r="B48" s="191"/>
      <c r="C48" s="191"/>
    </row>
    <row r="49" spans="2:3" ht="13.5" customHeight="1">
      <c r="B49" s="191"/>
      <c r="C49" s="191"/>
    </row>
    <row r="50" spans="2:3" ht="13.5" customHeight="1">
      <c r="B50" s="191"/>
      <c r="C50" s="191"/>
    </row>
    <row r="51" spans="2:3" ht="13.5" customHeight="1">
      <c r="B51" s="191"/>
      <c r="C51" s="191"/>
    </row>
    <row r="52" spans="2:3" ht="13.5" customHeight="1">
      <c r="B52" s="191"/>
      <c r="C52" s="191"/>
    </row>
    <row r="53" spans="2:7" ht="13.5" customHeight="1">
      <c r="B53" s="191"/>
      <c r="C53" s="191"/>
      <c r="G53" s="191"/>
    </row>
    <row r="54" spans="2:3" ht="13.5" customHeight="1">
      <c r="B54" s="191"/>
      <c r="C54" s="191"/>
    </row>
    <row r="55" spans="2:3" ht="13.5" customHeight="1">
      <c r="B55" s="191"/>
      <c r="C55" s="191"/>
    </row>
    <row r="56" spans="2:3" ht="13.5" customHeight="1">
      <c r="B56" s="191"/>
      <c r="C56" s="191"/>
    </row>
    <row r="57" spans="2:3" ht="13.5" customHeight="1">
      <c r="B57" s="191"/>
      <c r="C57" s="191"/>
    </row>
    <row r="58" spans="2:3" ht="13.5" customHeight="1">
      <c r="B58" s="191"/>
      <c r="C58" s="191"/>
    </row>
    <row r="59" spans="2:3" ht="13.5">
      <c r="B59" s="191"/>
      <c r="C59" s="191"/>
    </row>
    <row r="60" spans="2:3" ht="13.5">
      <c r="B60" s="191"/>
      <c r="C60" s="191"/>
    </row>
    <row r="61" spans="2:3" ht="13.5">
      <c r="B61" s="191"/>
      <c r="C61" s="191"/>
    </row>
    <row r="62" ht="13.5">
      <c r="B62" s="191"/>
    </row>
    <row r="63" ht="13.5">
      <c r="B63" s="191"/>
    </row>
    <row r="64" ht="13.5">
      <c r="B64" s="191"/>
    </row>
    <row r="65" ht="13.5">
      <c r="B65" s="191"/>
    </row>
    <row r="66" ht="13.5">
      <c r="B66" s="191"/>
    </row>
    <row r="67" ht="13.5">
      <c r="B67" s="191"/>
    </row>
    <row r="68" ht="13.5">
      <c r="B68" s="191"/>
    </row>
    <row r="69" ht="13.5">
      <c r="B69" s="191"/>
    </row>
    <row r="70" ht="13.5">
      <c r="B70" s="191"/>
    </row>
    <row r="71" ht="13.5">
      <c r="B71" s="191"/>
    </row>
    <row r="72" ht="13.5">
      <c r="B72" s="191"/>
    </row>
    <row r="73" ht="13.5">
      <c r="B73" s="191"/>
    </row>
    <row r="74" ht="13.5">
      <c r="B74" s="191"/>
    </row>
    <row r="75" ht="13.5">
      <c r="B75" s="191"/>
    </row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</sheetData>
  <sheetProtection/>
  <mergeCells count="1">
    <mergeCell ref="B1:E1"/>
  </mergeCells>
  <hyperlinks>
    <hyperlink ref="A31" location="Råbalanse!A1" display="Tilbake"/>
  </hyperlinks>
  <printOptions/>
  <pageMargins left="0.787401575" right="0.787401575" top="0.43" bottom="0.3" header="0.5" footer="0.5"/>
  <pageSetup fitToHeight="1" fitToWidth="1" horizontalDpi="600" verticalDpi="600" orientation="landscape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A23" sqref="A23:D23"/>
    </sheetView>
  </sheetViews>
  <sheetFormatPr defaultColWidth="10.140625" defaultRowHeight="15.75" customHeight="1"/>
  <cols>
    <col min="1" max="1" width="23.7109375" style="3" bestFit="1" customWidth="1"/>
    <col min="2" max="2" width="16.57421875" style="3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16"/>
      <c r="C8" s="221"/>
      <c r="D8" s="218"/>
      <c r="E8" s="18"/>
    </row>
    <row r="9" spans="1:5" ht="16.5" customHeight="1">
      <c r="A9" s="25"/>
      <c r="B9" s="216"/>
      <c r="C9" s="217"/>
      <c r="D9" s="218"/>
      <c r="E9" s="18"/>
    </row>
    <row r="10" spans="1:5" ht="16.5" customHeight="1">
      <c r="A10" s="25"/>
      <c r="B10" s="216"/>
      <c r="C10" s="219"/>
      <c r="D10" s="220"/>
      <c r="E10" s="18"/>
    </row>
    <row r="11" spans="1:5" ht="16.5" customHeight="1">
      <c r="A11" s="25"/>
      <c r="B11" s="216"/>
      <c r="C11" s="217"/>
      <c r="D11" s="218"/>
      <c r="E11" s="18"/>
    </row>
    <row r="12" spans="1:5" ht="16.5" customHeight="1">
      <c r="A12" s="25"/>
      <c r="B12" s="216"/>
      <c r="C12" s="217"/>
      <c r="D12" s="218"/>
      <c r="E12" s="18"/>
    </row>
    <row r="13" spans="1:5" ht="16.5" customHeight="1">
      <c r="A13" s="25"/>
      <c r="B13" s="216"/>
      <c r="C13" s="217"/>
      <c r="D13" s="218"/>
      <c r="E13" s="18"/>
    </row>
    <row r="14" spans="1:5" ht="16.5" customHeight="1">
      <c r="A14" s="25"/>
      <c r="B14" s="216"/>
      <c r="C14" s="217"/>
      <c r="D14" s="218"/>
      <c r="E14" s="18"/>
    </row>
    <row r="15" spans="1:5" ht="16.5" customHeight="1">
      <c r="A15" s="25"/>
      <c r="B15" s="216"/>
      <c r="C15" s="221"/>
      <c r="D15" s="218"/>
      <c r="E15" s="18"/>
    </row>
    <row r="16" spans="1:5" ht="16.5" customHeight="1">
      <c r="A16" s="25"/>
      <c r="B16" s="216"/>
      <c r="C16" s="219"/>
      <c r="D16" s="220"/>
      <c r="E16" s="18"/>
    </row>
    <row r="17" spans="1:5" ht="16.5" customHeight="1">
      <c r="A17" s="25"/>
      <c r="B17" s="216"/>
      <c r="C17" s="219"/>
      <c r="D17" s="220"/>
      <c r="E17" s="18"/>
    </row>
    <row r="18" spans="1:5" ht="16.5" customHeight="1">
      <c r="A18" s="25"/>
      <c r="B18" s="216"/>
      <c r="C18" s="219"/>
      <c r="D18" s="220"/>
      <c r="E18" s="18"/>
    </row>
    <row r="19" spans="1:5" ht="16.5" customHeight="1">
      <c r="A19" s="31" t="s">
        <v>67</v>
      </c>
      <c r="B19" s="32"/>
      <c r="C19" s="33"/>
      <c r="D19" s="67">
        <f>SUM(D8:D18)</f>
        <v>0</v>
      </c>
      <c r="E19" s="34">
        <f>SUM(E8:E16)</f>
        <v>0</v>
      </c>
    </row>
    <row r="20" spans="1:5" ht="16.5" customHeight="1">
      <c r="A20" s="35" t="s">
        <v>68</v>
      </c>
      <c r="B20" s="36"/>
      <c r="C20" s="37"/>
      <c r="D20" s="38"/>
      <c r="E20" s="39">
        <f>+D19-E19</f>
        <v>0</v>
      </c>
    </row>
    <row r="21" spans="1:6" ht="16.5" customHeight="1">
      <c r="A21" s="40" t="s">
        <v>69</v>
      </c>
      <c r="B21" s="41"/>
      <c r="C21" s="42"/>
      <c r="D21" s="43"/>
      <c r="E21" s="44" t="e">
        <f>E5-E20</f>
        <v>#REF!</v>
      </c>
      <c r="F21" s="66" t="e">
        <f>IF(E21&lt;-1,"Ikke korrekt avstemt",IF(E21&lt;0,"Øredifferanse",IF(E21&gt;1,"Ikke korrekt avstemt",IF(E21&gt;0,"Øresdifferanse","OK"))))</f>
        <v>#REF!</v>
      </c>
    </row>
    <row r="22" spans="1:5" ht="16.5" customHeight="1">
      <c r="A22" s="45"/>
      <c r="B22" s="46"/>
      <c r="C22" s="47"/>
      <c r="D22" s="48"/>
      <c r="E22" s="49"/>
    </row>
    <row r="23" spans="1:4" ht="15">
      <c r="A23" s="70" t="s">
        <v>70</v>
      </c>
      <c r="B23" s="82" t="s">
        <v>101</v>
      </c>
      <c r="C23" s="57" t="s">
        <v>71</v>
      </c>
      <c r="D23" s="82"/>
    </row>
    <row r="24" spans="1:4" ht="15">
      <c r="A24" s="59" t="s">
        <v>72</v>
      </c>
      <c r="B24" s="283">
        <v>41023</v>
      </c>
      <c r="C24" s="57" t="s">
        <v>64</v>
      </c>
      <c r="D24" s="283"/>
    </row>
    <row r="25" spans="1:4" ht="16.5" customHeight="1">
      <c r="A25" s="52"/>
      <c r="B25" s="52"/>
      <c r="C25" s="52"/>
      <c r="D25" s="54"/>
    </row>
    <row r="26" spans="1:4" ht="16.5" customHeight="1">
      <c r="A26" s="76" t="s">
        <v>76</v>
      </c>
      <c r="B26" s="52"/>
      <c r="C26" s="52"/>
      <c r="D26" s="54"/>
    </row>
    <row r="27" spans="1:5" ht="16.5" customHeight="1">
      <c r="A27" s="52"/>
      <c r="B27" s="167"/>
      <c r="C27" s="168"/>
      <c r="D27" s="165"/>
      <c r="E27" s="214"/>
    </row>
    <row r="28" spans="1:5" ht="16.5" customHeight="1">
      <c r="A28" s="52"/>
      <c r="B28" s="167"/>
      <c r="C28" s="168"/>
      <c r="D28" s="165"/>
      <c r="E28" s="214"/>
    </row>
    <row r="29" spans="1:5" ht="16.5" customHeight="1">
      <c r="A29" s="52"/>
      <c r="B29" s="167"/>
      <c r="C29" s="168"/>
      <c r="D29" s="165"/>
      <c r="E29" s="214"/>
    </row>
    <row r="30" spans="2:5" ht="16.5" customHeight="1">
      <c r="B30" s="167"/>
      <c r="C30" s="166"/>
      <c r="D30" s="165"/>
      <c r="E30" s="214"/>
    </row>
    <row r="31" spans="2:5" ht="16.5" customHeight="1">
      <c r="B31" s="167"/>
      <c r="C31" s="166"/>
      <c r="D31" s="165"/>
      <c r="E31" s="214"/>
    </row>
    <row r="32" spans="2:5" ht="16.5" customHeight="1">
      <c r="B32" s="167"/>
      <c r="C32" s="166"/>
      <c r="D32" s="165"/>
      <c r="E32" s="214"/>
    </row>
    <row r="33" spans="2:5" ht="16.5" customHeight="1">
      <c r="B33" s="167"/>
      <c r="C33" s="166"/>
      <c r="D33" s="165"/>
      <c r="E33" s="214"/>
    </row>
    <row r="34" spans="2:5" ht="16.5" customHeight="1">
      <c r="B34" s="167"/>
      <c r="C34" s="166"/>
      <c r="D34" s="165"/>
      <c r="E34" s="214"/>
    </row>
    <row r="35" spans="2:5" ht="13.5" customHeight="1">
      <c r="B35" s="167"/>
      <c r="C35" s="166"/>
      <c r="D35" s="165"/>
      <c r="E35" s="214"/>
    </row>
    <row r="36" spans="2:5" ht="24.75" customHeight="1">
      <c r="B36" s="167"/>
      <c r="C36" s="166"/>
      <c r="D36" s="165"/>
      <c r="E36" s="214"/>
    </row>
    <row r="37" spans="2:5" ht="24.75" customHeight="1">
      <c r="B37" s="167"/>
      <c r="C37" s="166"/>
      <c r="D37" s="165"/>
      <c r="E37" s="214"/>
    </row>
    <row r="38" spans="2:5" ht="13.5" customHeight="1">
      <c r="B38" s="167"/>
      <c r="C38" s="166"/>
      <c r="D38" s="165"/>
      <c r="E38" s="214"/>
    </row>
    <row r="39" spans="2:5" ht="13.5" customHeight="1">
      <c r="B39" s="167"/>
      <c r="C39" s="166"/>
      <c r="D39" s="165"/>
      <c r="E39" s="214"/>
    </row>
    <row r="40" spans="2:5" ht="13.5" customHeight="1">
      <c r="B40" s="167"/>
      <c r="C40" s="166"/>
      <c r="D40" s="165"/>
      <c r="E40" s="214"/>
    </row>
    <row r="41" spans="2:8" ht="13.5" customHeight="1">
      <c r="B41" s="167"/>
      <c r="C41" s="166"/>
      <c r="D41" s="165"/>
      <c r="E41" s="214"/>
      <c r="F41" s="52"/>
      <c r="G41" s="52"/>
      <c r="H41" s="52"/>
    </row>
    <row r="42" spans="2:5" ht="13.5">
      <c r="B42" s="167"/>
      <c r="C42" s="166"/>
      <c r="D42" s="165"/>
      <c r="E42" s="214"/>
    </row>
    <row r="43" spans="2:5" ht="13.5" customHeight="1">
      <c r="B43" s="167"/>
      <c r="C43" s="166"/>
      <c r="D43" s="165"/>
      <c r="E43" s="214"/>
    </row>
    <row r="44" spans="2:5" ht="13.5" customHeight="1">
      <c r="B44" s="167"/>
      <c r="C44" s="166"/>
      <c r="D44" s="165"/>
      <c r="E44" s="214"/>
    </row>
    <row r="45" spans="2:5" ht="13.5" customHeight="1">
      <c r="B45" s="167"/>
      <c r="C45" s="166"/>
      <c r="D45" s="165"/>
      <c r="E45" s="214"/>
    </row>
    <row r="46" spans="2:5" ht="13.5" customHeight="1">
      <c r="B46" s="167"/>
      <c r="C46" s="168"/>
      <c r="D46" s="170"/>
      <c r="E46" s="215"/>
    </row>
    <row r="47" spans="2:5" ht="13.5" customHeight="1">
      <c r="B47" s="167"/>
      <c r="C47" s="168"/>
      <c r="D47" s="170"/>
      <c r="E47" s="215"/>
    </row>
    <row r="48" spans="2:5" ht="13.5" customHeight="1">
      <c r="B48" s="167"/>
      <c r="C48" s="168"/>
      <c r="D48" s="170"/>
      <c r="E48" s="215"/>
    </row>
    <row r="49" ht="13.5" customHeight="1"/>
    <row r="50" ht="13.5" customHeight="1"/>
    <row r="51" ht="13.5" customHeight="1"/>
    <row r="52" ht="13.5" customHeight="1"/>
    <row r="53" ht="13.5" customHeight="1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</sheetData>
  <sheetProtection/>
  <mergeCells count="1">
    <mergeCell ref="B1:E1"/>
  </mergeCells>
  <hyperlinks>
    <hyperlink ref="A26" location="Råbalanse!A1" display="Tilbake"/>
  </hyperlinks>
  <printOptions/>
  <pageMargins left="0.787401575" right="0.787401575" top="0.5" bottom="0.53" header="0.5" footer="0.5"/>
  <pageSetup fitToHeight="1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A22" sqref="A22:E23"/>
    </sheetView>
  </sheetViews>
  <sheetFormatPr defaultColWidth="11.421875" defaultRowHeight="12.75"/>
  <cols>
    <col min="1" max="1" width="20.28125" style="433" bestFit="1" customWidth="1"/>
    <col min="2" max="2" width="21.421875" style="433" customWidth="1"/>
    <col min="3" max="3" width="38.7109375" style="433" bestFit="1" customWidth="1"/>
    <col min="4" max="4" width="19.57421875" style="433" customWidth="1"/>
    <col min="5" max="5" width="15.7109375" style="433" customWidth="1"/>
    <col min="6" max="6" width="3.7109375" style="433" bestFit="1" customWidth="1"/>
    <col min="7" max="7" width="6.00390625" style="433" bestFit="1" customWidth="1"/>
    <col min="8" max="8" width="11.421875" style="433" customWidth="1"/>
    <col min="9" max="10" width="16.7109375" style="433" customWidth="1"/>
    <col min="11" max="16384" width="11.421875" style="433" customWidth="1"/>
  </cols>
  <sheetData>
    <row r="1" spans="1:7" ht="20.25" customHeight="1" thickBot="1">
      <c r="A1" s="371" t="str">
        <f>Råbalanse!B1</f>
        <v>Idrettslaget Aktivitet IL</v>
      </c>
      <c r="B1" s="372"/>
      <c r="C1" s="372"/>
      <c r="D1" s="372"/>
      <c r="E1" s="373"/>
      <c r="F1" s="374"/>
      <c r="G1" s="374"/>
    </row>
    <row r="2" spans="1:7" ht="21">
      <c r="A2" s="375" t="s">
        <v>54</v>
      </c>
      <c r="B2" s="376">
        <f>+Råbalanse!A9</f>
        <v>1750</v>
      </c>
      <c r="C2" s="436" t="str">
        <f>+Råbalanse!B9</f>
        <v>Opptjente (ikke innbetalte) inntekter</v>
      </c>
      <c r="D2" s="377"/>
      <c r="E2" s="378"/>
      <c r="F2" s="374"/>
      <c r="G2" s="374"/>
    </row>
    <row r="3" spans="1:7" ht="21">
      <c r="A3" s="375" t="s">
        <v>61</v>
      </c>
      <c r="B3" s="379">
        <f>Råbalanse!B2</f>
        <v>42735</v>
      </c>
      <c r="C3" s="380"/>
      <c r="D3" s="381"/>
      <c r="E3" s="381"/>
      <c r="F3" s="374"/>
      <c r="G3" s="374"/>
    </row>
    <row r="4" spans="1:7" ht="15.75">
      <c r="A4" s="382"/>
      <c r="B4" s="382"/>
      <c r="C4" s="382"/>
      <c r="D4" s="383"/>
      <c r="E4" s="384"/>
      <c r="F4" s="374"/>
      <c r="G4" s="374"/>
    </row>
    <row r="5" spans="1:7" ht="12.75">
      <c r="A5" s="385" t="s">
        <v>62</v>
      </c>
      <c r="B5" s="386"/>
      <c r="C5" s="387"/>
      <c r="D5" s="589" t="s">
        <v>63</v>
      </c>
      <c r="E5" s="590">
        <f>Råbalanse!C9</f>
        <v>174175</v>
      </c>
      <c r="F5" s="374"/>
      <c r="G5" s="374"/>
    </row>
    <row r="6" spans="1:7" ht="12.75">
      <c r="A6" s="390"/>
      <c r="B6" s="391"/>
      <c r="C6" s="391"/>
      <c r="D6" s="591"/>
      <c r="E6" s="592"/>
      <c r="F6" s="374"/>
      <c r="G6" s="374"/>
    </row>
    <row r="7" spans="1:11" ht="12.75">
      <c r="A7" s="394" t="s">
        <v>64</v>
      </c>
      <c r="B7" s="394" t="s">
        <v>53</v>
      </c>
      <c r="C7" s="394" t="s">
        <v>55</v>
      </c>
      <c r="D7" s="593" t="s">
        <v>65</v>
      </c>
      <c r="E7" s="593" t="s">
        <v>66</v>
      </c>
      <c r="F7" s="374"/>
      <c r="G7" s="396"/>
      <c r="I7" s="440"/>
      <c r="J7" s="440"/>
      <c r="K7" s="440"/>
    </row>
    <row r="8" spans="1:7" ht="12.75">
      <c r="A8" s="466" t="s">
        <v>213</v>
      </c>
      <c r="B8" s="594">
        <v>95072</v>
      </c>
      <c r="C8" s="402" t="s">
        <v>191</v>
      </c>
      <c r="D8" s="442">
        <v>103300</v>
      </c>
      <c r="E8" s="462"/>
      <c r="F8" s="374"/>
      <c r="G8" s="374"/>
    </row>
    <row r="9" spans="1:7" ht="12.75">
      <c r="A9" s="466" t="s">
        <v>213</v>
      </c>
      <c r="B9" s="594">
        <v>95073</v>
      </c>
      <c r="C9" s="402" t="s">
        <v>191</v>
      </c>
      <c r="D9" s="442">
        <v>11100</v>
      </c>
      <c r="E9" s="462"/>
      <c r="F9" s="374"/>
      <c r="G9" s="374"/>
    </row>
    <row r="10" spans="1:7" ht="12.75">
      <c r="A10" s="466" t="s">
        <v>213</v>
      </c>
      <c r="B10" s="594">
        <v>95081</v>
      </c>
      <c r="C10" s="402" t="s">
        <v>192</v>
      </c>
      <c r="D10" s="442">
        <v>59775</v>
      </c>
      <c r="E10" s="462"/>
      <c r="F10" s="374"/>
      <c r="G10" s="374"/>
    </row>
    <row r="11" spans="1:7" ht="12.75">
      <c r="A11" s="397"/>
      <c r="B11" s="594"/>
      <c r="C11" s="402"/>
      <c r="D11" s="442"/>
      <c r="E11" s="462"/>
      <c r="F11" s="374"/>
      <c r="G11" s="374"/>
    </row>
    <row r="12" spans="1:7" ht="12.75">
      <c r="A12" s="397"/>
      <c r="B12" s="594"/>
      <c r="C12" s="402"/>
      <c r="D12" s="442"/>
      <c r="E12" s="462"/>
      <c r="F12" s="374"/>
      <c r="G12" s="374"/>
    </row>
    <row r="13" spans="1:9" ht="12.75">
      <c r="A13" s="397"/>
      <c r="B13" s="594"/>
      <c r="C13" s="402"/>
      <c r="D13" s="442"/>
      <c r="E13" s="462"/>
      <c r="F13" s="374"/>
      <c r="G13" s="374"/>
      <c r="I13" s="440"/>
    </row>
    <row r="14" spans="1:7" ht="12.75">
      <c r="A14" s="397"/>
      <c r="B14" s="594"/>
      <c r="C14" s="402"/>
      <c r="D14" s="595"/>
      <c r="E14" s="462"/>
      <c r="F14" s="374"/>
      <c r="G14" s="374"/>
    </row>
    <row r="15" spans="1:7" ht="12.75">
      <c r="A15" s="397"/>
      <c r="B15" s="594"/>
      <c r="C15" s="402"/>
      <c r="D15" s="595"/>
      <c r="E15" s="462"/>
      <c r="F15" s="374"/>
      <c r="G15" s="374"/>
    </row>
    <row r="16" spans="1:7" ht="12.75">
      <c r="A16" s="397"/>
      <c r="B16" s="594"/>
      <c r="C16" s="402"/>
      <c r="D16" s="595"/>
      <c r="E16" s="462"/>
      <c r="F16" s="374"/>
      <c r="G16" s="374"/>
    </row>
    <row r="17" spans="1:7" ht="12.75">
      <c r="A17" s="397"/>
      <c r="B17" s="594"/>
      <c r="C17" s="402"/>
      <c r="D17" s="595"/>
      <c r="E17" s="462"/>
      <c r="F17" s="374"/>
      <c r="G17" s="374"/>
    </row>
    <row r="18" spans="1:7" ht="12.75">
      <c r="A18" s="397"/>
      <c r="B18" s="594"/>
      <c r="C18" s="402"/>
      <c r="D18" s="595"/>
      <c r="E18" s="462"/>
      <c r="F18" s="374"/>
      <c r="G18" s="374"/>
    </row>
    <row r="19" spans="1:7" ht="12.75">
      <c r="A19" s="397"/>
      <c r="B19" s="596"/>
      <c r="C19" s="403"/>
      <c r="D19" s="462"/>
      <c r="E19" s="462"/>
      <c r="F19" s="374"/>
      <c r="G19" s="374"/>
    </row>
    <row r="20" spans="1:7" ht="12.75">
      <c r="A20" s="397"/>
      <c r="B20" s="398"/>
      <c r="C20" s="403"/>
      <c r="D20" s="462"/>
      <c r="E20" s="462"/>
      <c r="F20" s="374"/>
      <c r="G20" s="374"/>
    </row>
    <row r="21" spans="1:7" ht="12.75">
      <c r="A21" s="404" t="s">
        <v>67</v>
      </c>
      <c r="B21" s="405"/>
      <c r="C21" s="406"/>
      <c r="D21" s="463">
        <f>SUM(D8:D20)</f>
        <v>174175</v>
      </c>
      <c r="E21" s="463">
        <f>SUM(E8:E20)</f>
        <v>0</v>
      </c>
      <c r="F21" s="374"/>
      <c r="G21" s="374"/>
    </row>
    <row r="22" spans="1:7" ht="15.75">
      <c r="A22" s="630" t="s">
        <v>68</v>
      </c>
      <c r="B22" s="631"/>
      <c r="C22" s="632"/>
      <c r="D22" s="721"/>
      <c r="E22" s="722">
        <f>+D21-E21</f>
        <v>174175</v>
      </c>
      <c r="F22" s="374"/>
      <c r="G22" s="374"/>
    </row>
    <row r="23" spans="1:7" ht="15.75">
      <c r="A23" s="635" t="s">
        <v>69</v>
      </c>
      <c r="B23" s="636"/>
      <c r="C23" s="637"/>
      <c r="D23" s="723"/>
      <c r="E23" s="724">
        <f>E5-E22</f>
        <v>0</v>
      </c>
      <c r="F23" s="418" t="str">
        <f>IF(E23&lt;-1,"Ikke korrekt avstemt",IF(E23&lt;0,"Øredifferanse",IF(E23&gt;1,"Ikke korrekt avstemt",IF(E23&gt;0,"Øresdifferanse","OK"))))</f>
        <v>OK</v>
      </c>
      <c r="G23" s="374"/>
    </row>
    <row r="24" spans="1:7" ht="12.75">
      <c r="A24" s="447"/>
      <c r="B24" s="448"/>
      <c r="C24" s="449"/>
      <c r="D24" s="597"/>
      <c r="E24" s="598"/>
      <c r="F24" s="374"/>
      <c r="G24" s="374"/>
    </row>
    <row r="25" spans="1:7" ht="12.75">
      <c r="A25" s="568" t="s">
        <v>70</v>
      </c>
      <c r="B25" s="425" t="s">
        <v>153</v>
      </c>
      <c r="C25" s="426" t="s">
        <v>71</v>
      </c>
      <c r="D25" s="425"/>
      <c r="E25" s="428"/>
      <c r="F25" s="374"/>
      <c r="G25" s="374"/>
    </row>
    <row r="26" spans="1:7" ht="12.75">
      <c r="A26" s="429" t="s">
        <v>72</v>
      </c>
      <c r="B26" s="430"/>
      <c r="C26" s="426" t="s">
        <v>64</v>
      </c>
      <c r="D26" s="430"/>
      <c r="E26" s="428"/>
      <c r="F26" s="374"/>
      <c r="G26" s="374"/>
    </row>
    <row r="27" spans="1:7" ht="12.75">
      <c r="A27" s="431"/>
      <c r="B27" s="421"/>
      <c r="C27" s="421"/>
      <c r="D27" s="423"/>
      <c r="E27" s="428"/>
      <c r="F27" s="374"/>
      <c r="G27" s="374"/>
    </row>
    <row r="28" spans="1:7" ht="15" customHeight="1">
      <c r="A28" s="421"/>
      <c r="B28" s="421"/>
      <c r="C28" s="421"/>
      <c r="D28" s="423"/>
      <c r="E28" s="428"/>
      <c r="F28" s="374"/>
      <c r="G28" s="374"/>
    </row>
    <row r="29" spans="2:5" ht="12.75">
      <c r="B29" s="437"/>
      <c r="C29" s="452"/>
      <c r="E29" s="599"/>
    </row>
    <row r="30" spans="2:5" ht="12.75">
      <c r="B30" s="437"/>
      <c r="C30" s="452"/>
      <c r="E30" s="599"/>
    </row>
    <row r="31" spans="2:5" ht="12.75">
      <c r="B31" s="437"/>
      <c r="C31" s="452"/>
      <c r="E31" s="599"/>
    </row>
    <row r="32" spans="2:5" ht="12.75">
      <c r="B32" s="437"/>
      <c r="C32" s="452"/>
      <c r="E32" s="599"/>
    </row>
    <row r="33" spans="2:5" ht="12.75">
      <c r="B33" s="437"/>
      <c r="C33" s="452"/>
      <c r="E33" s="599"/>
    </row>
    <row r="34" spans="2:5" ht="12.75">
      <c r="B34" s="437"/>
      <c r="E34" s="445"/>
    </row>
    <row r="35" spans="2:5" ht="12.75">
      <c r="B35" s="437"/>
      <c r="E35" s="445"/>
    </row>
    <row r="36" spans="2:5" ht="12.75">
      <c r="B36" s="437"/>
      <c r="E36" s="599"/>
    </row>
  </sheetData>
  <sheetProtection/>
  <mergeCells count="1">
    <mergeCell ref="A1:E1"/>
  </mergeCells>
  <printOptions/>
  <pageMargins left="0.787401575" right="0.787401575" top="0.48" bottom="0.55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47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0" width="10.140625" style="3" customWidth="1"/>
    <col min="11" max="11" width="21.28125" style="3" bestFit="1" customWidth="1"/>
    <col min="12" max="12" width="20.57421875" style="3" bestFit="1" customWidth="1"/>
    <col min="13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12" ht="19.5" customHeight="1">
      <c r="A6" s="19"/>
      <c r="B6" s="20"/>
      <c r="C6" s="20"/>
      <c r="D6" s="21"/>
      <c r="E6" s="22"/>
      <c r="I6" s="172"/>
      <c r="J6"/>
      <c r="K6"/>
      <c r="L6" s="173"/>
    </row>
    <row r="7" spans="1:12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I7" s="172"/>
      <c r="J7"/>
      <c r="K7"/>
      <c r="L7" s="173"/>
    </row>
    <row r="8" spans="1:12" ht="16.5" customHeight="1">
      <c r="A8" s="25"/>
      <c r="B8" s="28"/>
      <c r="C8" s="174"/>
      <c r="D8" s="29"/>
      <c r="E8" s="30"/>
      <c r="F8" s="3" t="s">
        <v>74</v>
      </c>
      <c r="I8" s="172"/>
      <c r="J8"/>
      <c r="K8"/>
      <c r="L8" s="173"/>
    </row>
    <row r="9" spans="1:12" ht="16.5" customHeight="1">
      <c r="A9" s="25"/>
      <c r="B9" s="28"/>
      <c r="C9" s="174"/>
      <c r="D9" s="29"/>
      <c r="E9" s="30"/>
      <c r="I9" s="172"/>
      <c r="J9"/>
      <c r="K9"/>
      <c r="L9" s="173"/>
    </row>
    <row r="10" spans="1:12" ht="16.5" customHeight="1">
      <c r="A10" s="25"/>
      <c r="B10" s="28"/>
      <c r="C10" s="174"/>
      <c r="D10" s="29"/>
      <c r="E10" s="30"/>
      <c r="I10" s="172"/>
      <c r="J10"/>
      <c r="K10"/>
      <c r="L10" s="173"/>
    </row>
    <row r="11" spans="1:12" ht="16.5" customHeight="1">
      <c r="A11" s="25"/>
      <c r="B11" s="28"/>
      <c r="C11" s="174"/>
      <c r="D11" s="29"/>
      <c r="E11" s="30"/>
      <c r="I11" s="172"/>
      <c r="J11"/>
      <c r="K11"/>
      <c r="L11" s="173"/>
    </row>
    <row r="12" spans="1:12" ht="16.5" customHeight="1">
      <c r="A12" s="25"/>
      <c r="B12" s="28"/>
      <c r="C12" s="174"/>
      <c r="D12" s="29"/>
      <c r="E12" s="30"/>
      <c r="I12" s="172"/>
      <c r="J12"/>
      <c r="K12"/>
      <c r="L12" s="173"/>
    </row>
    <row r="13" spans="1:12" ht="16.5" customHeight="1">
      <c r="A13" s="25"/>
      <c r="B13" s="28"/>
      <c r="C13" s="174"/>
      <c r="D13" s="29"/>
      <c r="E13" s="30"/>
      <c r="I13" s="172"/>
      <c r="J13"/>
      <c r="K13"/>
      <c r="L13" s="173"/>
    </row>
    <row r="14" spans="1:12" ht="16.5" customHeight="1">
      <c r="A14" s="25"/>
      <c r="B14" s="28"/>
      <c r="C14" s="174"/>
      <c r="D14" s="29"/>
      <c r="E14" s="30"/>
      <c r="I14" s="172"/>
      <c r="J14"/>
      <c r="K14"/>
      <c r="L14" s="173"/>
    </row>
    <row r="15" spans="1:12" ht="16.5" customHeight="1">
      <c r="A15" s="25"/>
      <c r="B15" s="28"/>
      <c r="C15" s="174"/>
      <c r="D15" s="29"/>
      <c r="E15" s="30"/>
      <c r="I15" s="172"/>
      <c r="J15"/>
      <c r="K15"/>
      <c r="L15" s="173"/>
    </row>
    <row r="16" spans="1:12" ht="16.5" customHeight="1">
      <c r="A16" s="25"/>
      <c r="B16" s="28"/>
      <c r="C16" s="174"/>
      <c r="D16" s="29"/>
      <c r="E16" s="30"/>
      <c r="I16" s="172"/>
      <c r="J16"/>
      <c r="K16"/>
      <c r="L16" s="173"/>
    </row>
    <row r="17" spans="1:12" ht="16.5" customHeight="1">
      <c r="A17" s="25"/>
      <c r="B17" s="28"/>
      <c r="C17" s="174"/>
      <c r="D17" s="29"/>
      <c r="E17" s="30"/>
      <c r="I17" s="172"/>
      <c r="J17"/>
      <c r="K17"/>
      <c r="L17" s="173"/>
    </row>
    <row r="18" spans="1:12" ht="16.5" customHeight="1">
      <c r="A18" s="25"/>
      <c r="B18" s="28"/>
      <c r="C18" s="174"/>
      <c r="D18" s="29"/>
      <c r="E18" s="30"/>
      <c r="I18" s="172"/>
      <c r="J18"/>
      <c r="K18"/>
      <c r="L18" s="173"/>
    </row>
    <row r="19" spans="1:12" ht="16.5" customHeight="1">
      <c r="A19" s="25"/>
      <c r="B19" s="28"/>
      <c r="C19" s="174"/>
      <c r="D19" s="29"/>
      <c r="E19" s="30"/>
      <c r="I19" s="172"/>
      <c r="J19"/>
      <c r="K19"/>
      <c r="L19" s="173"/>
    </row>
    <row r="20" spans="1:12" ht="16.5" customHeight="1">
      <c r="A20" s="25"/>
      <c r="B20" s="28"/>
      <c r="C20" s="175"/>
      <c r="D20" s="30"/>
      <c r="E20" s="18"/>
      <c r="I20" s="172"/>
      <c r="J20"/>
      <c r="K20"/>
      <c r="L20" s="173"/>
    </row>
    <row r="21" spans="1:12" ht="16.5" customHeight="1">
      <c r="A21" s="25"/>
      <c r="B21" s="28"/>
      <c r="C21" s="26"/>
      <c r="D21" s="18"/>
      <c r="E21" s="18"/>
      <c r="I21" s="162"/>
      <c r="J21"/>
      <c r="K21"/>
      <c r="L21" s="173"/>
    </row>
    <row r="22" spans="1:12" ht="16.5" customHeight="1">
      <c r="A22" s="31" t="s">
        <v>67</v>
      </c>
      <c r="B22" s="32"/>
      <c r="C22" s="33"/>
      <c r="D22" s="34">
        <f>SUM(D8:D21)</f>
        <v>0</v>
      </c>
      <c r="E22" s="34">
        <f>SUM(E8:E21)</f>
        <v>0</v>
      </c>
      <c r="I22" s="162"/>
      <c r="J22"/>
      <c r="K22"/>
      <c r="L22" s="173"/>
    </row>
    <row r="23" spans="1:12" ht="16.5" customHeight="1">
      <c r="A23" s="35" t="s">
        <v>68</v>
      </c>
      <c r="B23" s="36"/>
      <c r="C23" s="37"/>
      <c r="D23" s="38"/>
      <c r="E23" s="39">
        <f>+D22-E22</f>
        <v>0</v>
      </c>
      <c r="I23" s="162"/>
      <c r="J23"/>
      <c r="K23"/>
      <c r="L23" s="173"/>
    </row>
    <row r="24" spans="1:12" ht="16.5" customHeight="1">
      <c r="A24" s="40" t="s">
        <v>69</v>
      </c>
      <c r="B24" s="41"/>
      <c r="C24" s="42"/>
      <c r="D24" s="43"/>
      <c r="E24" s="44" t="e">
        <f>E5-E23</f>
        <v>#REF!</v>
      </c>
      <c r="F24" s="66" t="e">
        <f>IF(E24&lt;-1,"Ikke korrekt avstemt",IF(E24&lt;0,"Øredifferanse",IF(E24&gt;1,"Ikke korrekt avstemt",IF(E24&gt;0,"Øresdifferanse","OK"))))</f>
        <v>#REF!</v>
      </c>
      <c r="I24" s="162"/>
      <c r="J24"/>
      <c r="K24"/>
      <c r="L24" s="173"/>
    </row>
    <row r="25" spans="1:12" ht="16.5" customHeight="1">
      <c r="A25" s="45"/>
      <c r="B25" s="46"/>
      <c r="C25" s="47"/>
      <c r="D25" s="48"/>
      <c r="E25" s="49"/>
      <c r="I25" s="162"/>
      <c r="J25"/>
      <c r="K25"/>
      <c r="L25" s="173"/>
    </row>
    <row r="26" spans="1:12" ht="16.5" customHeight="1">
      <c r="A26" s="50"/>
      <c r="B26" s="51"/>
      <c r="C26" s="52"/>
      <c r="D26" s="53"/>
      <c r="E26" s="54"/>
      <c r="I26" s="162"/>
      <c r="J26"/>
      <c r="K26"/>
      <c r="L26" s="173"/>
    </row>
    <row r="27" spans="1:12" ht="16.5" customHeight="1">
      <c r="A27" s="51"/>
      <c r="B27" s="51"/>
      <c r="C27" s="52"/>
      <c r="D27" s="54"/>
      <c r="I27" s="162"/>
      <c r="J27"/>
      <c r="K27"/>
      <c r="L27" s="173"/>
    </row>
    <row r="28" spans="1:12" ht="24.75" customHeight="1">
      <c r="A28" s="55" t="s">
        <v>70</v>
      </c>
      <c r="B28" s="56"/>
      <c r="C28" s="57" t="s">
        <v>71</v>
      </c>
      <c r="D28" s="58"/>
      <c r="L28" s="173"/>
    </row>
    <row r="29" spans="1:12" ht="24.75" customHeight="1">
      <c r="A29" s="59" t="s">
        <v>72</v>
      </c>
      <c r="B29" s="60"/>
      <c r="C29" s="57" t="s">
        <v>64</v>
      </c>
      <c r="D29" s="54"/>
      <c r="L29" s="173"/>
    </row>
    <row r="30" spans="1:4" ht="16.5" customHeight="1">
      <c r="A30" s="52"/>
      <c r="B30" s="52"/>
      <c r="C30" s="52"/>
      <c r="D30" s="54"/>
    </row>
    <row r="31" spans="1:4" ht="16.5" customHeight="1">
      <c r="A31" s="65" t="s">
        <v>76</v>
      </c>
      <c r="B31" s="52"/>
      <c r="C31" s="52"/>
      <c r="D31" s="54"/>
    </row>
    <row r="32" spans="1:4" ht="16.5" customHeight="1">
      <c r="A32" s="52"/>
      <c r="B32" s="52"/>
      <c r="C32" s="52"/>
      <c r="D32" s="54"/>
    </row>
    <row r="33" spans="1:4" ht="16.5" customHeight="1">
      <c r="A33" s="52"/>
      <c r="B33" s="52"/>
      <c r="C33" s="52"/>
      <c r="D33" s="54"/>
    </row>
    <row r="34" spans="1:4" ht="16.5" customHeight="1">
      <c r="A34" s="52"/>
      <c r="B34" s="52"/>
      <c r="C34" s="61"/>
      <c r="D34" s="54"/>
    </row>
    <row r="35" ht="16.5" customHeight="1"/>
    <row r="36" ht="16.5" customHeight="1"/>
    <row r="37" ht="16.5" customHeight="1"/>
    <row r="38" ht="16.5" customHeight="1"/>
    <row r="39" ht="16.5" customHeight="1"/>
    <row r="40" ht="13.5" customHeight="1"/>
    <row r="41" ht="24.75" customHeight="1"/>
    <row r="42" ht="24.75" customHeight="1">
      <c r="E42" s="54"/>
    </row>
    <row r="43" ht="13.5" customHeight="1">
      <c r="E43" s="54"/>
    </row>
    <row r="44" ht="13.5" customHeight="1">
      <c r="E44" s="54"/>
    </row>
    <row r="45" ht="13.5" customHeight="1">
      <c r="E45" s="54"/>
    </row>
    <row r="46" spans="5:8" ht="13.5" customHeight="1">
      <c r="E46" s="54"/>
      <c r="F46" s="52"/>
      <c r="G46" s="52"/>
      <c r="H46" s="52"/>
    </row>
    <row r="47" ht="13.5">
      <c r="E47" s="54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</sheetData>
  <sheetProtection/>
  <mergeCells count="1">
    <mergeCell ref="B1:E1"/>
  </mergeCells>
  <hyperlinks>
    <hyperlink ref="A31" location="Råbalanse!A1" display="Tilbake"/>
  </hyperlinks>
  <printOptions/>
  <pageMargins left="0.787401575" right="0.43" top="0.51" bottom="0.45" header="0.5" footer="0.5"/>
  <pageSetup fitToHeight="1" fitToWidth="1" horizontalDpi="600" verticalDpi="6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24.8515625" style="433" customWidth="1"/>
    <col min="2" max="2" width="13.421875" style="433" bestFit="1" customWidth="1"/>
    <col min="3" max="3" width="33.8515625" style="433" customWidth="1"/>
    <col min="4" max="4" width="25.421875" style="433" customWidth="1"/>
    <col min="5" max="5" width="19.00390625" style="433" customWidth="1"/>
    <col min="6" max="16384" width="11.421875" style="433" customWidth="1"/>
  </cols>
  <sheetData>
    <row r="1" spans="1:6" ht="20.25" customHeight="1" thickBot="1">
      <c r="A1" s="371" t="str">
        <f>Råbalanse!B1</f>
        <v>Idrettslaget Aktivitet IL</v>
      </c>
      <c r="B1" s="372"/>
      <c r="C1" s="372"/>
      <c r="D1" s="372"/>
      <c r="E1" s="373"/>
      <c r="F1" s="374"/>
    </row>
    <row r="2" spans="1:6" ht="21">
      <c r="A2" s="375" t="s">
        <v>54</v>
      </c>
      <c r="B2" s="376">
        <f>+Råbalanse!A10</f>
        <v>1820</v>
      </c>
      <c r="C2" s="436" t="str">
        <f>+Råbalanse!B10</f>
        <v>Aksjer</v>
      </c>
      <c r="D2" s="377"/>
      <c r="E2" s="378"/>
      <c r="F2" s="374"/>
    </row>
    <row r="3" spans="1:6" ht="21">
      <c r="A3" s="375" t="s">
        <v>61</v>
      </c>
      <c r="B3" s="453">
        <f>Råbalanse!B2</f>
        <v>42735</v>
      </c>
      <c r="C3" s="380"/>
      <c r="D3" s="381"/>
      <c r="E3" s="381"/>
      <c r="F3" s="374"/>
    </row>
    <row r="4" spans="1:6" ht="15.75">
      <c r="A4" s="382"/>
      <c r="B4" s="382"/>
      <c r="C4" s="382"/>
      <c r="D4" s="383"/>
      <c r="E4" s="384"/>
      <c r="F4" s="374"/>
    </row>
    <row r="5" spans="1:6" ht="12.75">
      <c r="A5" s="385" t="s">
        <v>62</v>
      </c>
      <c r="B5" s="386"/>
      <c r="C5" s="387"/>
      <c r="D5" s="388" t="s">
        <v>63</v>
      </c>
      <c r="E5" s="389">
        <f>Råbalanse!C10</f>
        <v>10000</v>
      </c>
      <c r="F5" s="374"/>
    </row>
    <row r="6" spans="1:6" ht="12.75">
      <c r="A6" s="390"/>
      <c r="B6" s="391"/>
      <c r="C6" s="391"/>
      <c r="D6" s="392"/>
      <c r="E6" s="393"/>
      <c r="F6" s="374"/>
    </row>
    <row r="7" spans="1:7" ht="12.75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  <c r="F7" s="374"/>
      <c r="G7" s="440"/>
    </row>
    <row r="8" spans="1:6" ht="25.5">
      <c r="A8" s="397">
        <v>38717</v>
      </c>
      <c r="B8" s="394"/>
      <c r="C8" s="577" t="s">
        <v>193</v>
      </c>
      <c r="D8" s="400">
        <v>10000</v>
      </c>
      <c r="E8" s="401"/>
      <c r="F8" s="374"/>
    </row>
    <row r="9" spans="1:6" ht="12.75">
      <c r="A9" s="397"/>
      <c r="B9" s="394"/>
      <c r="C9" s="394"/>
      <c r="D9" s="400"/>
      <c r="E9" s="401"/>
      <c r="F9" s="374"/>
    </row>
    <row r="10" spans="1:6" ht="12.75">
      <c r="A10" s="397"/>
      <c r="B10" s="394"/>
      <c r="C10" s="394"/>
      <c r="D10" s="400"/>
      <c r="E10" s="401"/>
      <c r="F10" s="374"/>
    </row>
    <row r="11" spans="1:6" ht="12.75">
      <c r="A11" s="397"/>
      <c r="B11" s="394"/>
      <c r="C11" s="394"/>
      <c r="D11" s="400"/>
      <c r="E11" s="401"/>
      <c r="F11" s="374"/>
    </row>
    <row r="12" spans="1:6" ht="12.75">
      <c r="A12" s="397"/>
      <c r="B12" s="394"/>
      <c r="C12" s="394"/>
      <c r="D12" s="400"/>
      <c r="E12" s="401"/>
      <c r="F12" s="374"/>
    </row>
    <row r="13" spans="1:6" ht="12.75">
      <c r="A13" s="397"/>
      <c r="B13" s="398"/>
      <c r="C13" s="398"/>
      <c r="D13" s="400"/>
      <c r="E13" s="401"/>
      <c r="F13" s="374"/>
    </row>
    <row r="14" spans="1:6" ht="12.75">
      <c r="A14" s="397"/>
      <c r="B14" s="398"/>
      <c r="C14" s="403"/>
      <c r="D14" s="401"/>
      <c r="E14" s="401"/>
      <c r="F14" s="374"/>
    </row>
    <row r="15" spans="1:6" ht="12.75">
      <c r="A15" s="397"/>
      <c r="B15" s="398"/>
      <c r="C15" s="403"/>
      <c r="D15" s="389"/>
      <c r="E15" s="389"/>
      <c r="F15" s="374"/>
    </row>
    <row r="16" spans="1:6" ht="12.75">
      <c r="A16" s="404" t="s">
        <v>67</v>
      </c>
      <c r="B16" s="405"/>
      <c r="C16" s="406"/>
      <c r="D16" s="407">
        <f>SUM(D8:D15)</f>
        <v>10000</v>
      </c>
      <c r="E16" s="407">
        <f>SUM(E8:E15)</f>
        <v>0</v>
      </c>
      <c r="F16" s="374"/>
    </row>
    <row r="17" spans="1:6" ht="15.75">
      <c r="A17" s="630" t="s">
        <v>68</v>
      </c>
      <c r="B17" s="631"/>
      <c r="C17" s="632"/>
      <c r="D17" s="633"/>
      <c r="E17" s="634">
        <f>+D16-E16</f>
        <v>10000</v>
      </c>
      <c r="F17" s="374"/>
    </row>
    <row r="18" spans="1:6" ht="15.75">
      <c r="A18" s="635" t="s">
        <v>69</v>
      </c>
      <c r="B18" s="636"/>
      <c r="C18" s="637"/>
      <c r="D18" s="638"/>
      <c r="E18" s="639">
        <f>E5-E17</f>
        <v>0</v>
      </c>
      <c r="F18" s="418" t="str">
        <f>IF(E18&lt;-1,"Ikke korrekt avstemt",IF(E18&lt;0,"Øredifferanse",IF(E18&gt;1,"Ikke korrekt avstemt",IF(E18&gt;0,"Øresdifferanse","OK"))))</f>
        <v>OK</v>
      </c>
    </row>
    <row r="19" spans="1:6" ht="12.75">
      <c r="A19" s="447"/>
      <c r="B19" s="448"/>
      <c r="C19" s="449"/>
      <c r="D19" s="450"/>
      <c r="E19" s="451"/>
      <c r="F19" s="374"/>
    </row>
    <row r="20" spans="1:6" ht="12.75">
      <c r="A20" s="578"/>
      <c r="B20" s="420"/>
      <c r="C20" s="421"/>
      <c r="D20" s="422"/>
      <c r="E20" s="423"/>
      <c r="F20" s="374"/>
    </row>
    <row r="21" spans="1:6" ht="12.75">
      <c r="A21" s="420"/>
      <c r="B21" s="420"/>
      <c r="C21" s="421"/>
      <c r="D21" s="423"/>
      <c r="E21" s="428"/>
      <c r="F21" s="374"/>
    </row>
    <row r="22" spans="1:6" ht="12.75">
      <c r="A22" s="424" t="s">
        <v>70</v>
      </c>
      <c r="B22" s="425" t="s">
        <v>153</v>
      </c>
      <c r="C22" s="426" t="s">
        <v>71</v>
      </c>
      <c r="D22" s="427"/>
      <c r="E22" s="428"/>
      <c r="F22" s="374"/>
    </row>
    <row r="23" spans="1:6" ht="12.75">
      <c r="A23" s="429" t="s">
        <v>72</v>
      </c>
      <c r="B23" s="430"/>
      <c r="C23" s="426" t="s">
        <v>64</v>
      </c>
      <c r="D23" s="423"/>
      <c r="E23" s="428"/>
      <c r="F23" s="374"/>
    </row>
    <row r="24" spans="1:6" ht="12.75">
      <c r="A24" s="421"/>
      <c r="B24" s="421"/>
      <c r="C24" s="421"/>
      <c r="D24" s="423"/>
      <c r="E24" s="428"/>
      <c r="F24" s="374"/>
    </row>
    <row r="25" spans="1:6" ht="12.75">
      <c r="A25" s="431"/>
      <c r="B25" s="421"/>
      <c r="C25" s="421"/>
      <c r="D25" s="423"/>
      <c r="E25" s="428"/>
      <c r="F25" s="374"/>
    </row>
    <row r="26" spans="1:6" ht="12.75">
      <c r="A26" s="421"/>
      <c r="B26" s="579"/>
      <c r="C26" s="580"/>
      <c r="D26" s="580"/>
      <c r="E26" s="581"/>
      <c r="F26" s="582"/>
    </row>
    <row r="27" spans="2:6" ht="12.75">
      <c r="B27" s="582"/>
      <c r="C27" s="583"/>
      <c r="D27" s="583"/>
      <c r="F27" s="582"/>
    </row>
    <row r="28" ht="15.75">
      <c r="D28" s="584"/>
    </row>
    <row r="29" ht="15.75">
      <c r="D29" s="584"/>
    </row>
    <row r="30" ht="15.75">
      <c r="D30" s="584"/>
    </row>
    <row r="31" ht="15.75">
      <c r="D31" s="584"/>
    </row>
    <row r="32" spans="4:12" ht="15.75">
      <c r="D32" s="585"/>
      <c r="K32" s="585"/>
      <c r="L32" s="585"/>
    </row>
    <row r="33" spans="4:10" ht="15.75">
      <c r="D33" s="584"/>
      <c r="F33" s="584"/>
      <c r="G33" s="584"/>
      <c r="J33" s="586"/>
    </row>
    <row r="34" ht="15.75">
      <c r="D34" s="584"/>
    </row>
    <row r="35" spans="4:10" ht="15.75">
      <c r="D35" s="584"/>
      <c r="F35" s="584"/>
      <c r="H35" s="584"/>
      <c r="J35" s="586"/>
    </row>
    <row r="36" ht="15.75">
      <c r="D36" s="584"/>
    </row>
    <row r="37" spans="4:10" ht="15.75">
      <c r="D37" s="585"/>
      <c r="F37" s="585"/>
      <c r="G37" s="587"/>
      <c r="J37" s="588"/>
    </row>
    <row r="38" ht="15.75">
      <c r="D38" s="585"/>
    </row>
    <row r="39" ht="15.75">
      <c r="D39" s="585"/>
    </row>
    <row r="40" ht="15.75">
      <c r="D40" s="585"/>
    </row>
    <row r="41" ht="15.75">
      <c r="D41" s="585"/>
    </row>
    <row r="42" ht="15.75">
      <c r="D42" s="584"/>
    </row>
    <row r="43" ht="15.75">
      <c r="D43" s="584"/>
    </row>
    <row r="44" ht="15.75">
      <c r="D44" s="584"/>
    </row>
    <row r="45" ht="15.75">
      <c r="D45" s="584"/>
    </row>
    <row r="46" ht="15.75">
      <c r="D46" s="584"/>
    </row>
    <row r="47" ht="15.75">
      <c r="D47" s="584"/>
    </row>
    <row r="48" ht="15.75">
      <c r="D48" s="584"/>
    </row>
    <row r="49" ht="15.75">
      <c r="D49" s="584"/>
    </row>
    <row r="50" ht="15.75">
      <c r="D50" s="584"/>
    </row>
    <row r="51" ht="15.75">
      <c r="D51" s="584"/>
    </row>
    <row r="52" ht="15.75">
      <c r="D52" s="584"/>
    </row>
    <row r="53" ht="15.75">
      <c r="D53" s="584"/>
    </row>
    <row r="54" ht="15.75">
      <c r="D54" s="584"/>
    </row>
    <row r="55" ht="15.75">
      <c r="D55" s="584"/>
    </row>
    <row r="56" ht="15.75">
      <c r="D56" s="584"/>
    </row>
    <row r="57" ht="15.75">
      <c r="D57" s="584"/>
    </row>
    <row r="58" ht="15.75">
      <c r="D58" s="584"/>
    </row>
    <row r="59" ht="15.75">
      <c r="D59" s="585"/>
    </row>
    <row r="60" ht="15.75">
      <c r="D60" s="585"/>
    </row>
    <row r="61" ht="15.75">
      <c r="D61" s="584"/>
    </row>
    <row r="62" ht="15.75">
      <c r="D62" s="584"/>
    </row>
  </sheetData>
  <sheetProtection/>
  <mergeCells count="1">
    <mergeCell ref="A1:E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24.00390625" style="0" customWidth="1"/>
    <col min="2" max="2" width="22.140625" style="0" customWidth="1"/>
    <col min="3" max="3" width="25.7109375" style="0" customWidth="1"/>
    <col min="4" max="4" width="15.8515625" style="0" customWidth="1"/>
    <col min="5" max="5" width="16.140625" style="0" customWidth="1"/>
  </cols>
  <sheetData>
    <row r="1" spans="1:7" ht="20.25">
      <c r="A1" s="2"/>
      <c r="B1" s="289" t="str">
        <f>Råbalanse!B1</f>
        <v>Idrettslaget Aktivitet IL</v>
      </c>
      <c r="C1" s="289"/>
      <c r="D1" s="289"/>
      <c r="E1" s="289"/>
      <c r="F1" s="3"/>
      <c r="G1" s="3"/>
    </row>
    <row r="2" spans="1:7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  <c r="G2" s="3"/>
    </row>
    <row r="3" spans="1:7" ht="20.25">
      <c r="A3" s="4" t="s">
        <v>61</v>
      </c>
      <c r="B3" s="8">
        <f>Råbalanse!B2</f>
        <v>42735</v>
      </c>
      <c r="C3" s="9"/>
      <c r="D3" s="10"/>
      <c r="E3" s="10"/>
      <c r="F3" s="3"/>
      <c r="G3" s="3"/>
    </row>
    <row r="4" spans="1:7" ht="15.75">
      <c r="A4" s="11"/>
      <c r="B4" s="11"/>
      <c r="C4" s="11"/>
      <c r="D4" s="12"/>
      <c r="E4" s="13"/>
      <c r="F4" s="3"/>
      <c r="G4" s="3"/>
    </row>
    <row r="5" spans="1:7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  <c r="G5" s="3"/>
    </row>
    <row r="6" spans="1:7" ht="15">
      <c r="A6" s="19"/>
      <c r="B6" s="20"/>
      <c r="C6" s="20"/>
      <c r="D6" s="21"/>
      <c r="E6" s="22"/>
      <c r="F6" s="3"/>
      <c r="G6" s="3"/>
    </row>
    <row r="7" spans="1:7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  <c r="G7" s="3"/>
    </row>
    <row r="8" spans="1:7" ht="13.5">
      <c r="A8" s="25"/>
      <c r="B8" s="28"/>
      <c r="C8" s="26"/>
      <c r="D8" s="29"/>
      <c r="E8" s="18"/>
      <c r="F8" s="3"/>
      <c r="G8" s="3"/>
    </row>
    <row r="9" spans="1:7" ht="13.5">
      <c r="A9" s="25"/>
      <c r="B9" s="28"/>
      <c r="C9" s="26"/>
      <c r="D9" s="29"/>
      <c r="E9" s="30"/>
      <c r="F9" s="3"/>
      <c r="G9" s="3"/>
    </row>
    <row r="10" spans="1:7" ht="13.5">
      <c r="A10" s="25"/>
      <c r="B10" s="28"/>
      <c r="C10" s="26"/>
      <c r="D10" s="18"/>
      <c r="E10" s="18"/>
      <c r="F10" s="3"/>
      <c r="G10" s="3"/>
    </row>
    <row r="11" spans="1:7" ht="13.5">
      <c r="A11" s="25"/>
      <c r="B11" s="28"/>
      <c r="C11" s="26"/>
      <c r="D11" s="18"/>
      <c r="E11" s="18"/>
      <c r="F11" s="3"/>
      <c r="G11" s="3"/>
    </row>
    <row r="12" spans="1:7" ht="15">
      <c r="A12" s="31" t="s">
        <v>67</v>
      </c>
      <c r="B12" s="32"/>
      <c r="C12" s="33"/>
      <c r="D12" s="34">
        <f>SUM(D8:D11)</f>
        <v>0</v>
      </c>
      <c r="E12" s="34">
        <f>SUM(E8:E11)</f>
        <v>0</v>
      </c>
      <c r="F12" s="3"/>
      <c r="G12" s="3"/>
    </row>
    <row r="13" spans="1:7" ht="16.5">
      <c r="A13" s="35" t="s">
        <v>68</v>
      </c>
      <c r="B13" s="36"/>
      <c r="C13" s="37"/>
      <c r="D13" s="38"/>
      <c r="E13" s="39">
        <f>+D12-E12</f>
        <v>0</v>
      </c>
      <c r="F13" s="3"/>
      <c r="G13" s="3"/>
    </row>
    <row r="14" spans="1:7" ht="16.5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  <c r="G14" s="3"/>
    </row>
    <row r="15" spans="1:7" ht="15">
      <c r="A15" s="45"/>
      <c r="B15" s="46"/>
      <c r="C15" s="47"/>
      <c r="D15" s="48"/>
      <c r="E15" s="49"/>
      <c r="F15" s="3"/>
      <c r="G15" s="3"/>
    </row>
    <row r="16" spans="1:7" ht="15">
      <c r="A16" s="50"/>
      <c r="B16" s="51"/>
      <c r="C16" s="52"/>
      <c r="D16" s="53"/>
      <c r="E16" s="54"/>
      <c r="F16" s="3"/>
      <c r="G16" s="3"/>
    </row>
    <row r="17" spans="1:7" ht="13.5">
      <c r="A17" s="51"/>
      <c r="B17" s="51"/>
      <c r="C17" s="52"/>
      <c r="D17" s="54"/>
      <c r="E17" s="27"/>
      <c r="F17" s="3"/>
      <c r="G17" s="3"/>
    </row>
    <row r="18" spans="1:7" ht="15">
      <c r="A18" s="55" t="s">
        <v>70</v>
      </c>
      <c r="B18" s="56"/>
      <c r="C18" s="57" t="s">
        <v>71</v>
      </c>
      <c r="D18" s="58"/>
      <c r="E18" s="27"/>
      <c r="F18" s="3"/>
      <c r="G18" s="3"/>
    </row>
    <row r="19" spans="1:7" ht="15">
      <c r="A19" s="59" t="s">
        <v>72</v>
      </c>
      <c r="B19" s="60"/>
      <c r="C19" s="57" t="s">
        <v>64</v>
      </c>
      <c r="D19" s="54"/>
      <c r="E19" s="27"/>
      <c r="F19" s="3"/>
      <c r="G19" s="3"/>
    </row>
    <row r="20" spans="1:7" ht="13.5">
      <c r="A20" s="52"/>
      <c r="B20" s="52"/>
      <c r="C20" s="52"/>
      <c r="D20" s="54"/>
      <c r="E20" s="27"/>
      <c r="F20" s="3"/>
      <c r="G20" s="3"/>
    </row>
    <row r="21" spans="1:7" ht="13.5">
      <c r="A21" s="65" t="s">
        <v>76</v>
      </c>
      <c r="B21" s="52"/>
      <c r="C21" s="52"/>
      <c r="D21" s="54"/>
      <c r="E21" s="27"/>
      <c r="F21" s="3"/>
      <c r="G21" s="3"/>
    </row>
    <row r="22" spans="1:7" ht="13.5">
      <c r="A22" s="52"/>
      <c r="B22" s="52"/>
      <c r="C22" s="52"/>
      <c r="D22" s="54"/>
      <c r="E22" s="27"/>
      <c r="F22" s="3"/>
      <c r="G22" s="3"/>
    </row>
    <row r="23" spans="1:7" ht="13.5">
      <c r="A23" s="52"/>
      <c r="B23" s="52"/>
      <c r="C23" s="52"/>
      <c r="D23" s="54"/>
      <c r="E23" s="27"/>
      <c r="F23" s="3"/>
      <c r="G23" s="3"/>
    </row>
    <row r="32" spans="2:5" ht="12.75">
      <c r="B32" s="162"/>
      <c r="E32" s="231"/>
    </row>
    <row r="33" spans="2:5" ht="12.75">
      <c r="B33" s="162"/>
      <c r="E33" s="231"/>
    </row>
  </sheetData>
  <sheetProtection/>
  <mergeCells count="1">
    <mergeCell ref="B1:E1"/>
  </mergeCells>
  <hyperlinks>
    <hyperlink ref="A21" location="Råbalanse!A1" display="Tilbake"/>
  </hyperlinks>
  <printOptions/>
  <pageMargins left="0.787401575" right="0.787401575" top="0.68" bottom="0.984251969" header="0.5" footer="0.5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25.7109375" style="0" customWidth="1"/>
    <col min="2" max="2" width="14.28125" style="0" customWidth="1"/>
    <col min="3" max="3" width="31.57421875" style="0" customWidth="1"/>
    <col min="4" max="4" width="17.00390625" style="0" customWidth="1"/>
    <col min="5" max="5" width="13.7109375" style="0" customWidth="1"/>
  </cols>
  <sheetData>
    <row r="1" spans="1:7" ht="20.25">
      <c r="A1" s="2"/>
      <c r="B1" s="289" t="str">
        <f>Råbalanse!B1</f>
        <v>Idrettslaget Aktivitet IL</v>
      </c>
      <c r="C1" s="289"/>
      <c r="D1" s="289"/>
      <c r="E1" s="289"/>
      <c r="F1" s="3"/>
      <c r="G1" s="3"/>
    </row>
    <row r="2" spans="1:7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  <c r="G2" s="3"/>
    </row>
    <row r="3" spans="1:7" ht="20.25">
      <c r="A3" s="4" t="s">
        <v>61</v>
      </c>
      <c r="B3" s="8">
        <f>Råbalanse!B2</f>
        <v>42735</v>
      </c>
      <c r="C3" s="9"/>
      <c r="D3" s="10"/>
      <c r="E3" s="10"/>
      <c r="F3" s="3"/>
      <c r="G3" s="3"/>
    </row>
    <row r="4" spans="1:7" ht="15.75">
      <c r="A4" s="11"/>
      <c r="B4" s="11"/>
      <c r="C4" s="11"/>
      <c r="D4" s="12"/>
      <c r="E4" s="13"/>
      <c r="F4" s="3"/>
      <c r="G4" s="3"/>
    </row>
    <row r="5" spans="1:7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  <c r="G5" s="3"/>
    </row>
    <row r="6" spans="1:7" ht="15">
      <c r="A6" s="19"/>
      <c r="B6" s="20"/>
      <c r="C6" s="20"/>
      <c r="D6" s="21"/>
      <c r="E6" s="22"/>
      <c r="F6" s="3"/>
      <c r="G6" s="3"/>
    </row>
    <row r="7" spans="1:7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  <c r="G7" s="3"/>
    </row>
    <row r="8" spans="1:7" ht="15">
      <c r="A8" s="25"/>
      <c r="B8" s="23"/>
      <c r="C8" s="26"/>
      <c r="D8" s="29"/>
      <c r="E8" s="30"/>
      <c r="F8" s="3"/>
      <c r="G8" s="3"/>
    </row>
    <row r="9" spans="1:7" ht="13.5">
      <c r="A9" s="25"/>
      <c r="B9" s="28"/>
      <c r="C9" s="26"/>
      <c r="D9" s="29"/>
      <c r="E9" s="30"/>
      <c r="F9" s="3"/>
      <c r="G9" s="3"/>
    </row>
    <row r="10" spans="1:7" ht="13.5">
      <c r="A10" s="25"/>
      <c r="B10" s="28"/>
      <c r="C10" s="26"/>
      <c r="D10" s="18"/>
      <c r="E10" s="18"/>
      <c r="F10" s="3"/>
      <c r="G10" s="3"/>
    </row>
    <row r="11" spans="1:7" ht="13.5">
      <c r="A11" s="25"/>
      <c r="B11" s="28"/>
      <c r="C11" s="26"/>
      <c r="D11" s="18"/>
      <c r="E11" s="18"/>
      <c r="F11" s="3"/>
      <c r="G11" s="3"/>
    </row>
    <row r="12" spans="1:7" ht="15">
      <c r="A12" s="31" t="s">
        <v>67</v>
      </c>
      <c r="B12" s="32"/>
      <c r="C12" s="33"/>
      <c r="D12" s="34">
        <f>SUM(D8:D11)</f>
        <v>0</v>
      </c>
      <c r="E12" s="34">
        <f>SUM(E8:E11)</f>
        <v>0</v>
      </c>
      <c r="F12" s="3"/>
      <c r="G12" s="3"/>
    </row>
    <row r="13" spans="1:7" ht="16.5">
      <c r="A13" s="35" t="s">
        <v>68</v>
      </c>
      <c r="B13" s="36"/>
      <c r="C13" s="37"/>
      <c r="D13" s="38"/>
      <c r="E13" s="39">
        <f>+D12-E12</f>
        <v>0</v>
      </c>
      <c r="F13" s="3"/>
      <c r="G13" s="3"/>
    </row>
    <row r="14" spans="1:7" ht="16.5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  <c r="G14" s="3"/>
    </row>
    <row r="15" spans="1:7" ht="15">
      <c r="A15" s="45"/>
      <c r="B15" s="46"/>
      <c r="C15" s="47"/>
      <c r="D15" s="48"/>
      <c r="E15" s="49"/>
      <c r="F15" s="3"/>
      <c r="G15" s="3"/>
    </row>
    <row r="16" spans="1:7" ht="15">
      <c r="A16" s="50"/>
      <c r="B16" s="51"/>
      <c r="C16" s="52"/>
      <c r="D16" s="53"/>
      <c r="E16" s="54"/>
      <c r="F16" s="3"/>
      <c r="G16" s="3"/>
    </row>
    <row r="17" spans="1:7" ht="13.5">
      <c r="A17" s="51"/>
      <c r="B17" s="51"/>
      <c r="C17" s="52"/>
      <c r="D17" s="54"/>
      <c r="E17" s="27"/>
      <c r="F17" s="3"/>
      <c r="G17" s="3"/>
    </row>
    <row r="18" spans="1:7" ht="15">
      <c r="A18" s="55" t="s">
        <v>70</v>
      </c>
      <c r="B18" s="56"/>
      <c r="C18" s="57" t="s">
        <v>71</v>
      </c>
      <c r="D18" s="58"/>
      <c r="E18" s="27"/>
      <c r="F18" s="3"/>
      <c r="G18" s="3"/>
    </row>
    <row r="19" spans="1:7" ht="15">
      <c r="A19" s="59" t="s">
        <v>72</v>
      </c>
      <c r="B19" s="60"/>
      <c r="C19" s="57" t="s">
        <v>64</v>
      </c>
      <c r="D19" s="54"/>
      <c r="E19" s="27"/>
      <c r="F19" s="3"/>
      <c r="G19" s="3"/>
    </row>
    <row r="20" spans="1:7" ht="13.5">
      <c r="A20" s="52"/>
      <c r="B20" s="52"/>
      <c r="C20" s="52"/>
      <c r="D20" s="54"/>
      <c r="E20" s="27"/>
      <c r="F20" s="3"/>
      <c r="G20" s="3"/>
    </row>
    <row r="21" spans="1:7" ht="13.5">
      <c r="A21" s="65" t="s">
        <v>76</v>
      </c>
      <c r="B21" s="52"/>
      <c r="C21" s="52"/>
      <c r="D21" s="54"/>
      <c r="E21" s="27"/>
      <c r="F21" s="3"/>
      <c r="G21" s="3"/>
    </row>
    <row r="22" spans="1:7" ht="13.5">
      <c r="A22" s="52"/>
      <c r="B22" s="52"/>
      <c r="C22" s="52"/>
      <c r="D22" s="54"/>
      <c r="E22" s="27"/>
      <c r="F22" s="3"/>
      <c r="G22" s="3"/>
    </row>
    <row r="23" spans="1:7" ht="13.5">
      <c r="A23" s="52"/>
      <c r="B23" s="52"/>
      <c r="C23" s="52"/>
      <c r="D23" s="54"/>
      <c r="E23" s="27"/>
      <c r="F23" s="3"/>
      <c r="G23" s="3"/>
    </row>
    <row r="25" spans="2:5" ht="12.75">
      <c r="B25" s="162"/>
      <c r="E25" s="231"/>
    </row>
  </sheetData>
  <sheetProtection/>
  <mergeCells count="1">
    <mergeCell ref="B1:E1"/>
  </mergeCells>
  <hyperlinks>
    <hyperlink ref="A21" location="Råbalanse!A1" display="Tilbake"/>
  </hyperlinks>
  <printOptions/>
  <pageMargins left="0.787401575" right="0.787401575" top="0.984251969" bottom="0.984251969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23.7109375" style="0" customWidth="1"/>
    <col min="2" max="2" width="15.421875" style="0" customWidth="1"/>
    <col min="3" max="3" width="31.28125" style="0" customWidth="1"/>
    <col min="5" max="5" width="13.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18"/>
      <c r="F8" s="3"/>
    </row>
    <row r="9" spans="1:6" ht="13.5">
      <c r="A9" s="25"/>
      <c r="B9" s="28"/>
      <c r="C9" s="26"/>
      <c r="D9" s="29"/>
      <c r="E9" s="30"/>
      <c r="F9" s="3"/>
    </row>
    <row r="10" spans="1:6" ht="13.5">
      <c r="A10" s="25"/>
      <c r="B10" s="28"/>
      <c r="C10" s="26"/>
      <c r="D10" s="68"/>
      <c r="E10" s="18"/>
      <c r="F10" s="3"/>
    </row>
    <row r="11" spans="1:6" ht="13.5">
      <c r="A11" s="25"/>
      <c r="B11" s="28"/>
      <c r="C11" s="26"/>
      <c r="D11" s="18"/>
      <c r="E11" s="18"/>
      <c r="F11" s="3"/>
    </row>
    <row r="12" spans="1:6" ht="13.5">
      <c r="A12" s="25"/>
      <c r="B12" s="28"/>
      <c r="C12" s="26"/>
      <c r="D12" s="18"/>
      <c r="E12" s="18"/>
      <c r="F12" s="3"/>
    </row>
    <row r="13" spans="1:6" ht="15">
      <c r="A13" s="31" t="s">
        <v>67</v>
      </c>
      <c r="B13" s="32"/>
      <c r="C13" s="33"/>
      <c r="D13" s="34">
        <f>SUM(D8:D12)</f>
        <v>0</v>
      </c>
      <c r="E13" s="34">
        <f>SUM(E8:E12)</f>
        <v>0</v>
      </c>
      <c r="F13" s="3"/>
    </row>
    <row r="14" spans="1:6" ht="16.5">
      <c r="A14" s="35" t="s">
        <v>68</v>
      </c>
      <c r="B14" s="36"/>
      <c r="C14" s="37"/>
      <c r="D14" s="38"/>
      <c r="E14" s="39">
        <f>+D13-E13</f>
        <v>0</v>
      </c>
      <c r="F14" s="3"/>
    </row>
    <row r="15" spans="1:6" ht="16.5">
      <c r="A15" s="40" t="s">
        <v>69</v>
      </c>
      <c r="B15" s="41"/>
      <c r="C15" s="42"/>
      <c r="D15" s="43"/>
      <c r="E15" s="44" t="e">
        <f>E5-E14</f>
        <v>#REF!</v>
      </c>
      <c r="F15" s="66" t="e">
        <f>IF(E15&lt;-1,"Ikke korrekt avstemt",IF(E15&lt;0,"Øredifferanse",IF(E15&gt;1,"Ikke korrekt avstemt",IF(E15&gt;0,"Øresdifferanse","OK"))))</f>
        <v>#REF!</v>
      </c>
    </row>
    <row r="16" spans="1:6" ht="15">
      <c r="A16" s="45"/>
      <c r="B16" s="46"/>
      <c r="C16" s="47"/>
      <c r="D16" s="48"/>
      <c r="E16" s="49"/>
      <c r="F16" s="3"/>
    </row>
    <row r="17" spans="1:6" ht="15">
      <c r="A17" s="50"/>
      <c r="B17" s="51"/>
      <c r="C17" s="52"/>
      <c r="D17" s="53"/>
      <c r="E17" s="54"/>
      <c r="F17" s="3"/>
    </row>
    <row r="18" spans="1:6" ht="13.5">
      <c r="A18" s="51"/>
      <c r="B18" s="51"/>
      <c r="C18" s="52"/>
      <c r="D18" s="54"/>
      <c r="E18" s="27"/>
      <c r="F18" s="3"/>
    </row>
    <row r="19" spans="1:6" ht="15">
      <c r="A19" s="55" t="s">
        <v>70</v>
      </c>
      <c r="B19" s="56"/>
      <c r="C19" s="57" t="s">
        <v>71</v>
      </c>
      <c r="D19" s="58"/>
      <c r="E19" s="27"/>
      <c r="F19" s="3"/>
    </row>
    <row r="20" spans="1:6" ht="15">
      <c r="A20" s="59" t="s">
        <v>72</v>
      </c>
      <c r="B20" s="60"/>
      <c r="C20" s="57" t="s">
        <v>64</v>
      </c>
      <c r="D20" s="54"/>
      <c r="E20" s="27"/>
      <c r="F20" s="3"/>
    </row>
    <row r="21" spans="1:6" ht="13.5">
      <c r="A21" s="52"/>
      <c r="B21" s="52"/>
      <c r="C21" s="52"/>
      <c r="D21" s="54"/>
      <c r="E21" s="27"/>
      <c r="F21" s="3"/>
    </row>
    <row r="22" spans="1:6" ht="13.5">
      <c r="A22" s="65" t="s">
        <v>76</v>
      </c>
      <c r="B22" s="52"/>
      <c r="C22" s="52"/>
      <c r="D22" s="54"/>
      <c r="E22" s="27"/>
      <c r="F22" s="3"/>
    </row>
    <row r="25" spans="1:4" ht="12.75">
      <c r="A25" s="162"/>
      <c r="D25" s="231"/>
    </row>
    <row r="26" spans="1:4" ht="12.75">
      <c r="A26" s="162"/>
      <c r="D26" s="231"/>
    </row>
    <row r="27" spans="1:4" ht="12.75">
      <c r="A27" s="162"/>
      <c r="D27" s="231"/>
    </row>
  </sheetData>
  <sheetProtection/>
  <mergeCells count="1">
    <mergeCell ref="B1:E1"/>
  </mergeCells>
  <hyperlinks>
    <hyperlink ref="A22" location="Råbalanse!A1" display="Tilbake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22.421875" style="0" customWidth="1"/>
    <col min="2" max="2" width="14.28125" style="0" customWidth="1"/>
    <col min="3" max="3" width="31.28125" style="0" customWidth="1"/>
    <col min="4" max="4" width="13.00390625" style="0" customWidth="1"/>
    <col min="5" max="5" width="13.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18"/>
      <c r="F8" s="3"/>
    </row>
    <row r="9" spans="1:6" ht="13.5">
      <c r="A9" s="25"/>
      <c r="B9" s="28"/>
      <c r="C9" s="26"/>
      <c r="D9" s="29"/>
      <c r="E9" s="30"/>
      <c r="F9" s="3"/>
    </row>
    <row r="10" spans="1:6" ht="13.5">
      <c r="A10" s="25"/>
      <c r="B10" s="28"/>
      <c r="C10" s="26"/>
      <c r="D10" s="68"/>
      <c r="E10" s="18"/>
      <c r="F10" s="3"/>
    </row>
    <row r="11" spans="1:6" ht="13.5">
      <c r="A11" s="25"/>
      <c r="B11" s="28"/>
      <c r="C11" s="26"/>
      <c r="D11" s="18"/>
      <c r="E11" s="18"/>
      <c r="F11" s="3"/>
    </row>
    <row r="12" spans="1:6" ht="13.5">
      <c r="A12" s="25"/>
      <c r="B12" s="28"/>
      <c r="C12" s="26"/>
      <c r="D12" s="18"/>
      <c r="E12" s="18"/>
      <c r="F12" s="3"/>
    </row>
    <row r="13" spans="1:6" ht="15">
      <c r="A13" s="31" t="s">
        <v>67</v>
      </c>
      <c r="B13" s="32"/>
      <c r="C13" s="33"/>
      <c r="D13" s="34">
        <f>SUM(D8:D12)</f>
        <v>0</v>
      </c>
      <c r="E13" s="34">
        <f>SUM(E8:E12)</f>
        <v>0</v>
      </c>
      <c r="F13" s="3"/>
    </row>
    <row r="14" spans="1:6" ht="16.5">
      <c r="A14" s="35" t="s">
        <v>68</v>
      </c>
      <c r="B14" s="36"/>
      <c r="C14" s="37"/>
      <c r="D14" s="38"/>
      <c r="E14" s="39">
        <f>+D13-E13</f>
        <v>0</v>
      </c>
      <c r="F14" s="3"/>
    </row>
    <row r="15" spans="1:6" ht="16.5">
      <c r="A15" s="40" t="s">
        <v>69</v>
      </c>
      <c r="B15" s="41"/>
      <c r="C15" s="42"/>
      <c r="D15" s="43"/>
      <c r="E15" s="44" t="e">
        <f>E5-E14</f>
        <v>#REF!</v>
      </c>
      <c r="F15" s="66" t="e">
        <f>IF(E15&lt;-1,"Ikke korrekt avstemt",IF(E15&lt;0,"Øredifferanse",IF(E15&gt;1,"Ikke korrekt avstemt",IF(E15&gt;0,"Øresdifferanse","OK"))))</f>
        <v>#REF!</v>
      </c>
    </row>
    <row r="16" spans="1:6" ht="15">
      <c r="A16" s="45"/>
      <c r="B16" s="46"/>
      <c r="C16" s="47"/>
      <c r="D16" s="48"/>
      <c r="E16" s="49"/>
      <c r="F16" s="3"/>
    </row>
    <row r="17" spans="1:6" ht="15">
      <c r="A17" s="50"/>
      <c r="B17" s="51"/>
      <c r="C17" s="52"/>
      <c r="D17" s="53"/>
      <c r="E17" s="54"/>
      <c r="F17" s="3"/>
    </row>
    <row r="18" spans="1:6" ht="13.5">
      <c r="A18" s="51"/>
      <c r="B18" s="51"/>
      <c r="C18" s="52"/>
      <c r="D18" s="54"/>
      <c r="E18" s="27"/>
      <c r="F18" s="3"/>
    </row>
    <row r="19" spans="1:6" ht="15">
      <c r="A19" s="55" t="s">
        <v>70</v>
      </c>
      <c r="B19" s="56"/>
      <c r="C19" s="57" t="s">
        <v>71</v>
      </c>
      <c r="D19" s="58"/>
      <c r="E19" s="27"/>
      <c r="F19" s="3"/>
    </row>
    <row r="20" spans="1:6" ht="15">
      <c r="A20" s="59" t="s">
        <v>72</v>
      </c>
      <c r="B20" s="60"/>
      <c r="C20" s="57" t="s">
        <v>64</v>
      </c>
      <c r="D20" s="54"/>
      <c r="E20" s="27"/>
      <c r="F20" s="3"/>
    </row>
    <row r="21" spans="1:6" ht="13.5">
      <c r="A21" s="52"/>
      <c r="B21" s="52"/>
      <c r="C21" s="52"/>
      <c r="D21" s="54"/>
      <c r="E21" s="27"/>
      <c r="F21" s="3"/>
    </row>
    <row r="22" spans="1:6" ht="13.5">
      <c r="A22" s="65" t="s">
        <v>76</v>
      </c>
      <c r="B22" s="52"/>
      <c r="C22" s="52"/>
      <c r="D22" s="54"/>
      <c r="E22" s="27"/>
      <c r="F22" s="3"/>
    </row>
    <row r="24" spans="1:4" ht="12.75">
      <c r="A24" s="162"/>
      <c r="D24" s="231"/>
    </row>
    <row r="25" spans="1:4" ht="12.75">
      <c r="A25" s="162"/>
      <c r="D25" s="231"/>
    </row>
  </sheetData>
  <sheetProtection/>
  <mergeCells count="1">
    <mergeCell ref="B1:E1"/>
  </mergeCells>
  <hyperlinks>
    <hyperlink ref="A22" location="Råbalanse!A1" display="Tilbake"/>
  </hyperlinks>
  <printOptions/>
  <pageMargins left="0.787401575" right="0.787401575" top="0.47" bottom="0.984251969" header="0.5" footer="0.5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1">
      <selection activeCell="D26" sqref="D26"/>
    </sheetView>
  </sheetViews>
  <sheetFormatPr defaultColWidth="15.57421875" defaultRowHeight="12.75"/>
  <cols>
    <col min="1" max="1" width="14.140625" style="144" customWidth="1"/>
    <col min="2" max="2" width="13.57421875" style="104" customWidth="1"/>
    <col min="3" max="3" width="44.57421875" style="98" customWidth="1"/>
    <col min="4" max="4" width="15.421875" style="98" customWidth="1"/>
    <col min="5" max="5" width="18.00390625" style="98" customWidth="1"/>
    <col min="6" max="6" width="15.57421875" style="98" customWidth="1"/>
    <col min="7" max="9" width="15.57421875" style="99" customWidth="1"/>
    <col min="10" max="16384" width="15.57421875" style="98" customWidth="1"/>
  </cols>
  <sheetData>
    <row r="1" spans="1:3" ht="18">
      <c r="A1" s="95"/>
      <c r="B1" s="96"/>
      <c r="C1" s="97"/>
    </row>
    <row r="2" spans="1:3" ht="15.75">
      <c r="A2" s="97"/>
      <c r="B2" s="96"/>
      <c r="C2" s="97"/>
    </row>
    <row r="3" spans="1:3" ht="18">
      <c r="A3" s="100" t="s">
        <v>90</v>
      </c>
      <c r="B3" s="280" t="str">
        <f>+Råbalanse!B1</f>
        <v>Idrettslaget Aktivitet IL</v>
      </c>
      <c r="C3" s="97"/>
    </row>
    <row r="4" spans="1:3" ht="15.75">
      <c r="A4" s="97"/>
      <c r="B4" s="96"/>
      <c r="C4" s="97"/>
    </row>
    <row r="5" spans="1:3" ht="15.75">
      <c r="A5" s="101" t="s">
        <v>16</v>
      </c>
      <c r="B5" s="102">
        <f>+Råbalanse!B2</f>
        <v>42735</v>
      </c>
      <c r="C5" s="97"/>
    </row>
    <row r="6" ht="15.75">
      <c r="A6" s="103"/>
    </row>
    <row r="7" spans="1:5" ht="19.5">
      <c r="A7" s="105" t="s">
        <v>89</v>
      </c>
      <c r="B7" s="106"/>
      <c r="C7" s="279" t="e">
        <f>+Råbalanse!#REF!</f>
        <v>#REF!</v>
      </c>
      <c r="D7" s="108" t="s">
        <v>5</v>
      </c>
      <c r="E7" s="109" t="e">
        <f>+Råbalanse!#REF!</f>
        <v>#REF!</v>
      </c>
    </row>
    <row r="8" spans="1:5" ht="15.75">
      <c r="A8" s="110" t="s">
        <v>6</v>
      </c>
      <c r="B8" s="111"/>
      <c r="C8" s="112"/>
      <c r="D8" s="113"/>
      <c r="E8" s="114"/>
    </row>
    <row r="9" spans="1:5" ht="21.75" customHeight="1">
      <c r="A9" s="115"/>
      <c r="C9" s="116" t="s">
        <v>7</v>
      </c>
      <c r="E9" s="117" t="e">
        <f>Råbalanse!#REF!</f>
        <v>#REF!</v>
      </c>
    </row>
    <row r="10" spans="1:5" ht="24" customHeight="1">
      <c r="A10" s="118" t="s">
        <v>8</v>
      </c>
      <c r="B10" s="106"/>
      <c r="C10" s="107"/>
      <c r="D10" s="119"/>
      <c r="E10" s="120"/>
    </row>
    <row r="11" spans="1:5" ht="15.75">
      <c r="A11" s="121" t="s">
        <v>64</v>
      </c>
      <c r="B11" s="122" t="s">
        <v>9</v>
      </c>
      <c r="C11" s="112" t="s">
        <v>10</v>
      </c>
      <c r="D11" s="123" t="s">
        <v>75</v>
      </c>
      <c r="E11" s="124"/>
    </row>
    <row r="12" spans="1:5" ht="15.75">
      <c r="A12" s="125"/>
      <c r="B12" s="126"/>
      <c r="C12" s="127"/>
      <c r="D12" s="128"/>
      <c r="E12" s="124"/>
    </row>
    <row r="13" spans="1:5" ht="15.75">
      <c r="A13" s="125"/>
      <c r="B13" s="126"/>
      <c r="C13" s="127"/>
      <c r="D13" s="128"/>
      <c r="E13" s="124"/>
    </row>
    <row r="14" spans="1:5" ht="15.75">
      <c r="A14" s="125"/>
      <c r="B14" s="126"/>
      <c r="C14" s="127"/>
      <c r="D14" s="128"/>
      <c r="E14" s="124"/>
    </row>
    <row r="15" spans="1:5" ht="15.75">
      <c r="A15" s="125"/>
      <c r="B15" s="126"/>
      <c r="C15" s="127"/>
      <c r="D15" s="128"/>
      <c r="E15" s="124"/>
    </row>
    <row r="16" spans="1:5" ht="15.75">
      <c r="A16" s="125"/>
      <c r="B16" s="126"/>
      <c r="C16" s="127"/>
      <c r="D16" s="128"/>
      <c r="E16" s="124"/>
    </row>
    <row r="17" spans="1:5" ht="15.75">
      <c r="A17" s="125"/>
      <c r="B17" s="126"/>
      <c r="C17" s="127"/>
      <c r="D17" s="128"/>
      <c r="E17" s="124">
        <f>+SUM(D12:D17)</f>
        <v>0</v>
      </c>
    </row>
    <row r="18" spans="1:5" ht="15.75">
      <c r="A18" s="118" t="s">
        <v>11</v>
      </c>
      <c r="B18" s="106"/>
      <c r="C18" s="107"/>
      <c r="D18" s="119"/>
      <c r="E18" s="120"/>
    </row>
    <row r="19" spans="1:5" ht="15.75">
      <c r="A19" s="129" t="s">
        <v>64</v>
      </c>
      <c r="B19" s="111" t="s">
        <v>9</v>
      </c>
      <c r="C19" s="112" t="s">
        <v>10</v>
      </c>
      <c r="D19" s="130" t="s">
        <v>75</v>
      </c>
      <c r="E19" s="124"/>
    </row>
    <row r="20" spans="1:5" ht="15.75">
      <c r="A20" s="125"/>
      <c r="B20" s="126"/>
      <c r="C20" s="127"/>
      <c r="D20" s="128"/>
      <c r="E20" s="124"/>
    </row>
    <row r="21" spans="1:5" ht="15.75">
      <c r="A21" s="125"/>
      <c r="B21" s="131"/>
      <c r="C21" s="132"/>
      <c r="D21" s="128"/>
      <c r="E21" s="124"/>
    </row>
    <row r="22" spans="1:5" ht="15.75">
      <c r="A22" s="125"/>
      <c r="B22" s="126"/>
      <c r="C22" s="132"/>
      <c r="D22" s="128"/>
      <c r="E22" s="124"/>
    </row>
    <row r="23" spans="1:5" ht="15.75">
      <c r="A23" s="125"/>
      <c r="B23" s="126"/>
      <c r="C23" s="127"/>
      <c r="D23" s="128"/>
      <c r="E23" s="124"/>
    </row>
    <row r="24" spans="1:5" ht="15.75">
      <c r="A24" s="125"/>
      <c r="B24" s="126"/>
      <c r="C24" s="127"/>
      <c r="D24" s="128"/>
      <c r="E24" s="124">
        <f>+SUM(D20:D24)</f>
        <v>0</v>
      </c>
    </row>
    <row r="25" spans="1:5" ht="15.75">
      <c r="A25" s="118" t="s">
        <v>12</v>
      </c>
      <c r="B25" s="106"/>
      <c r="C25" s="107"/>
      <c r="D25" s="119"/>
      <c r="E25" s="120"/>
    </row>
    <row r="26" spans="1:5" ht="24.75" customHeight="1">
      <c r="A26" s="129" t="s">
        <v>64</v>
      </c>
      <c r="B26" s="111"/>
      <c r="C26" s="112" t="s">
        <v>10</v>
      </c>
      <c r="D26" s="130" t="s">
        <v>75</v>
      </c>
      <c r="E26" s="124"/>
    </row>
    <row r="27" spans="1:5" ht="15.75">
      <c r="A27" s="125"/>
      <c r="B27" s="131"/>
      <c r="C27" s="127"/>
      <c r="D27" s="128"/>
      <c r="E27" s="124"/>
    </row>
    <row r="28" spans="1:5" ht="15.75">
      <c r="A28" s="125"/>
      <c r="B28" s="131"/>
      <c r="C28" s="127"/>
      <c r="D28" s="128"/>
      <c r="E28" s="124"/>
    </row>
    <row r="29" spans="1:5" ht="15.75">
      <c r="A29" s="125"/>
      <c r="B29" s="131"/>
      <c r="C29" s="127"/>
      <c r="D29" s="128"/>
      <c r="E29" s="124"/>
    </row>
    <row r="30" spans="1:5" ht="15.75">
      <c r="A30" s="125"/>
      <c r="B30" s="131"/>
      <c r="C30" s="127"/>
      <c r="D30" s="128"/>
      <c r="E30" s="124"/>
    </row>
    <row r="31" spans="1:5" ht="15.75">
      <c r="A31" s="125"/>
      <c r="B31" s="131"/>
      <c r="C31" s="127"/>
      <c r="D31" s="128"/>
      <c r="E31" s="124"/>
    </row>
    <row r="32" spans="1:11" ht="15.75">
      <c r="A32" s="125"/>
      <c r="B32" s="131"/>
      <c r="C32" s="127"/>
      <c r="D32" s="128"/>
      <c r="E32" s="124"/>
      <c r="J32" s="99"/>
      <c r="K32" s="99"/>
    </row>
    <row r="33" spans="1:5" ht="15.75">
      <c r="A33" s="125"/>
      <c r="B33" s="131"/>
      <c r="C33" s="127"/>
      <c r="D33" s="128"/>
      <c r="E33" s="124">
        <f>+SUM(D27:D33)</f>
        <v>0</v>
      </c>
    </row>
    <row r="34" spans="1:5" ht="15.75">
      <c r="A34" s="133" t="s">
        <v>13</v>
      </c>
      <c r="B34" s="106"/>
      <c r="C34" s="107"/>
      <c r="D34" s="119"/>
      <c r="E34" s="120"/>
    </row>
    <row r="35" spans="1:5" ht="15.75">
      <c r="A35" s="129" t="s">
        <v>64</v>
      </c>
      <c r="B35" s="111"/>
      <c r="C35" s="112" t="s">
        <v>10</v>
      </c>
      <c r="D35" s="130" t="s">
        <v>75</v>
      </c>
      <c r="E35" s="124"/>
    </row>
    <row r="36" spans="1:5" ht="15.75">
      <c r="A36" s="125"/>
      <c r="B36" s="131"/>
      <c r="C36" s="127"/>
      <c r="D36" s="128"/>
      <c r="E36" s="124"/>
    </row>
    <row r="37" spans="1:5" ht="15.75">
      <c r="A37" s="125"/>
      <c r="B37" s="131"/>
      <c r="C37" s="127"/>
      <c r="D37" s="128"/>
      <c r="E37" s="124"/>
    </row>
    <row r="38" spans="1:5" ht="15.75">
      <c r="A38" s="125"/>
      <c r="B38" s="131"/>
      <c r="C38" s="127"/>
      <c r="D38" s="128"/>
      <c r="E38" s="124"/>
    </row>
    <row r="39" spans="1:5" ht="15.75">
      <c r="A39" s="125"/>
      <c r="B39" s="131"/>
      <c r="C39" s="127"/>
      <c r="D39" s="128"/>
      <c r="E39" s="124"/>
    </row>
    <row r="40" spans="1:5" ht="15.75">
      <c r="A40" s="125"/>
      <c r="B40" s="131"/>
      <c r="C40" s="127"/>
      <c r="D40" s="128"/>
      <c r="E40" s="124"/>
    </row>
    <row r="41" spans="1:5" ht="15.75">
      <c r="A41" s="125"/>
      <c r="B41" s="131"/>
      <c r="C41" s="127"/>
      <c r="D41" s="128"/>
      <c r="E41" s="124">
        <f>SUM(D36:D41)</f>
        <v>0</v>
      </c>
    </row>
    <row r="42" spans="1:5" ht="15.75">
      <c r="A42" s="134"/>
      <c r="B42" s="106"/>
      <c r="C42" s="135" t="s">
        <v>67</v>
      </c>
      <c r="D42" s="107"/>
      <c r="E42" s="136" t="e">
        <f>+E9+E17-E24-E33+E41</f>
        <v>#REF!</v>
      </c>
    </row>
    <row r="43" spans="1:5" ht="15.75">
      <c r="A43" s="137"/>
      <c r="B43" s="138"/>
      <c r="C43" s="139" t="s">
        <v>38</v>
      </c>
      <c r="D43" s="140" t="s">
        <v>74</v>
      </c>
      <c r="E43" s="117"/>
    </row>
    <row r="44" spans="1:6" ht="15.75">
      <c r="A44" s="141"/>
      <c r="B44" s="111"/>
      <c r="C44" s="142" t="s">
        <v>85</v>
      </c>
      <c r="D44" s="112"/>
      <c r="E44" s="143" t="e">
        <f>+E42-E43</f>
        <v>#REF!</v>
      </c>
      <c r="F44" s="66" t="e">
        <f>IF(E44&lt;-1,"Ikke korrekt avstemt",IF(E44&lt;0,"Øredifferanse",IF(E44&gt;1,"Ikke korrekt avstemt",IF(E44&gt;0,"Øresdifferanse","OK"))))</f>
        <v>#REF!</v>
      </c>
    </row>
    <row r="45" ht="15.75">
      <c r="A45" s="103"/>
    </row>
    <row r="46" ht="15.75">
      <c r="A46" s="103"/>
    </row>
    <row r="47" ht="15.75">
      <c r="A47" s="103"/>
    </row>
    <row r="48" ht="15.75" customHeight="1">
      <c r="A48" s="65" t="s">
        <v>76</v>
      </c>
    </row>
    <row r="49" ht="15.75" customHeight="1">
      <c r="A49" s="103"/>
    </row>
    <row r="50" ht="15.75" customHeight="1">
      <c r="A50" s="103"/>
    </row>
    <row r="51" ht="15.75" customHeight="1">
      <c r="A51" s="103"/>
    </row>
    <row r="52" ht="15.75">
      <c r="A52" s="103"/>
    </row>
    <row r="53" ht="15.75">
      <c r="A53" s="103"/>
    </row>
    <row r="54" ht="15.75">
      <c r="A54" s="103"/>
    </row>
    <row r="55" ht="15.75">
      <c r="A55" s="103"/>
    </row>
    <row r="56" ht="15.75">
      <c r="A56" s="103"/>
    </row>
    <row r="57" ht="15.75">
      <c r="A57" s="103"/>
    </row>
    <row r="58" ht="24" customHeight="1">
      <c r="A58" s="103"/>
    </row>
    <row r="59" ht="15.75">
      <c r="A59" s="103"/>
    </row>
    <row r="60" ht="21.75" customHeight="1">
      <c r="A60" s="103"/>
    </row>
    <row r="61" ht="15.75">
      <c r="A61" s="103"/>
    </row>
    <row r="62" ht="15.75">
      <c r="A62" s="103"/>
    </row>
    <row r="63" ht="15.75">
      <c r="A63" s="103"/>
    </row>
    <row r="64" ht="15.75">
      <c r="A64" s="103"/>
    </row>
    <row r="65" ht="15.75">
      <c r="A65" s="103"/>
    </row>
    <row r="66" ht="15.75">
      <c r="A66" s="103"/>
    </row>
    <row r="67" ht="15.75">
      <c r="A67" s="103"/>
    </row>
  </sheetData>
  <sheetProtection/>
  <hyperlinks>
    <hyperlink ref="A48" location="Råbalanse!A1" display="Tilbake"/>
  </hyperlinks>
  <printOptions/>
  <pageMargins left="0.56" right="0.22" top="0.62" bottom="0.71" header="0.5" footer="0.5"/>
  <pageSetup fitToHeight="1" fitToWidth="1" horizontalDpi="600" verticalDpi="600" orientation="portrait" paperSize="9" scale="80" r:id="rId1"/>
  <headerFooter alignWithMargins="0">
    <oddFooter>&amp;L&amp;D   &amp;T&amp;C&amp;A&amp;R&amp;F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="85" zoomScaleNormal="85" zoomScalePageLayoutView="0" workbookViewId="0" topLeftCell="A1">
      <selection activeCell="A2" sqref="A2:C2"/>
    </sheetView>
  </sheetViews>
  <sheetFormatPr defaultColWidth="15.57421875" defaultRowHeight="12.75"/>
  <cols>
    <col min="1" max="1" width="15.57421875" style="569" customWidth="1"/>
    <col min="2" max="2" width="15.57421875" style="552" customWidth="1"/>
    <col min="3" max="3" width="44.8515625" style="547" customWidth="1"/>
    <col min="4" max="4" width="20.8515625" style="547" customWidth="1"/>
    <col min="5" max="5" width="17.28125" style="547" customWidth="1"/>
    <col min="6" max="16384" width="15.57421875" style="547" customWidth="1"/>
  </cols>
  <sheetData>
    <row r="1" spans="1:5" ht="21.75" thickBot="1">
      <c r="A1" s="371" t="str">
        <f>Råbalanse!B1</f>
        <v>Idrettslaget Aktivitet IL</v>
      </c>
      <c r="B1" s="372"/>
      <c r="C1" s="372"/>
      <c r="D1" s="372"/>
      <c r="E1" s="373"/>
    </row>
    <row r="2" spans="1:3" ht="21">
      <c r="A2" s="375" t="s">
        <v>54</v>
      </c>
      <c r="B2" s="376">
        <f>+Råbalanse!A11</f>
        <v>1920</v>
      </c>
      <c r="C2" s="436" t="str">
        <f>+Råbalanse!B11</f>
        <v>Bankkonto DNB Driftskonto</v>
      </c>
    </row>
    <row r="3" spans="1:3" ht="15.75">
      <c r="A3" s="548"/>
      <c r="B3" s="548"/>
      <c r="C3" s="548"/>
    </row>
    <row r="4" spans="1:3" ht="15.75">
      <c r="A4" s="550" t="s">
        <v>16</v>
      </c>
      <c r="B4" s="677">
        <v>42735</v>
      </c>
      <c r="C4" s="548"/>
    </row>
    <row r="5" ht="15.75">
      <c r="A5" s="551"/>
    </row>
    <row r="6" spans="1:9" ht="18.75">
      <c r="A6" s="653" t="s">
        <v>89</v>
      </c>
      <c r="B6" s="654"/>
      <c r="C6" s="655" t="str">
        <f>+Råbalanse!B11</f>
        <v>Bankkonto DNB Driftskonto</v>
      </c>
      <c r="D6" s="656" t="s">
        <v>5</v>
      </c>
      <c r="E6" s="657">
        <f>+Råbalanse!A11</f>
        <v>1920</v>
      </c>
      <c r="G6" s="553"/>
      <c r="I6" s="553"/>
    </row>
    <row r="7" spans="1:5" ht="15.75">
      <c r="A7" s="658" t="s">
        <v>6</v>
      </c>
      <c r="B7" s="659"/>
      <c r="C7" s="660"/>
      <c r="D7" s="661"/>
      <c r="E7" s="662"/>
    </row>
    <row r="8" spans="1:7" ht="21.75" customHeight="1">
      <c r="A8" s="554"/>
      <c r="C8" s="555" t="s">
        <v>7</v>
      </c>
      <c r="E8" s="556">
        <f>Råbalanse!C11</f>
        <v>92157.25</v>
      </c>
      <c r="G8" s="557"/>
    </row>
    <row r="9" spans="1:5" ht="24" customHeight="1">
      <c r="A9" s="663" t="s">
        <v>8</v>
      </c>
      <c r="B9" s="654"/>
      <c r="C9" s="664"/>
      <c r="D9" s="665"/>
      <c r="E9" s="558"/>
    </row>
    <row r="10" spans="1:5" ht="15.75">
      <c r="A10" s="666" t="s">
        <v>64</v>
      </c>
      <c r="B10" s="659" t="s">
        <v>9</v>
      </c>
      <c r="C10" s="660" t="s">
        <v>10</v>
      </c>
      <c r="D10" s="667" t="s">
        <v>75</v>
      </c>
      <c r="E10" s="559"/>
    </row>
    <row r="11" spans="1:5" ht="15.75">
      <c r="A11" s="564">
        <v>41274</v>
      </c>
      <c r="B11" s="576">
        <v>90026</v>
      </c>
      <c r="C11" s="565" t="s">
        <v>194</v>
      </c>
      <c r="D11" s="571">
        <v>31530.38</v>
      </c>
      <c r="E11" s="559"/>
    </row>
    <row r="12" spans="1:5" ht="15.75">
      <c r="A12" s="564"/>
      <c r="B12" s="576"/>
      <c r="C12" s="565"/>
      <c r="D12" s="572"/>
      <c r="E12" s="559"/>
    </row>
    <row r="13" spans="1:5" ht="15.75">
      <c r="A13" s="560"/>
      <c r="B13" s="561"/>
      <c r="C13" s="562"/>
      <c r="D13" s="563"/>
      <c r="E13" s="559"/>
    </row>
    <row r="14" spans="1:5" ht="15.75">
      <c r="A14" s="560"/>
      <c r="B14" s="561"/>
      <c r="C14" s="562"/>
      <c r="D14" s="563"/>
      <c r="E14" s="559"/>
    </row>
    <row r="15" spans="1:5" ht="15.75">
      <c r="A15" s="560"/>
      <c r="B15" s="561"/>
      <c r="C15" s="562"/>
      <c r="D15" s="563"/>
      <c r="E15" s="559">
        <f>SUM(D11:D15)</f>
        <v>31530.38</v>
      </c>
    </row>
    <row r="16" spans="1:7" ht="15.75">
      <c r="A16" s="663" t="s">
        <v>11</v>
      </c>
      <c r="B16" s="654"/>
      <c r="C16" s="664"/>
      <c r="D16" s="665"/>
      <c r="E16" s="558"/>
      <c r="G16" s="553"/>
    </row>
    <row r="17" spans="1:5" ht="15.75">
      <c r="A17" s="666" t="s">
        <v>64</v>
      </c>
      <c r="B17" s="659" t="s">
        <v>9</v>
      </c>
      <c r="C17" s="660" t="s">
        <v>10</v>
      </c>
      <c r="D17" s="667" t="s">
        <v>75</v>
      </c>
      <c r="E17" s="559"/>
    </row>
    <row r="18" spans="1:5" ht="15.75">
      <c r="A18" s="564"/>
      <c r="B18" s="576"/>
      <c r="C18" s="565"/>
      <c r="D18" s="571"/>
      <c r="E18" s="559"/>
    </row>
    <row r="19" spans="1:5" ht="15.75">
      <c r="A19" s="564"/>
      <c r="B19" s="576"/>
      <c r="C19" s="565"/>
      <c r="D19" s="572"/>
      <c r="E19" s="559"/>
    </row>
    <row r="20" spans="1:5" ht="15.75">
      <c r="A20" s="564"/>
      <c r="B20" s="570"/>
      <c r="C20" s="565"/>
      <c r="D20" s="563"/>
      <c r="E20" s="559"/>
    </row>
    <row r="21" spans="1:5" ht="15.75">
      <c r="A21" s="564"/>
      <c r="B21" s="570"/>
      <c r="C21" s="565"/>
      <c r="D21" s="563"/>
      <c r="E21" s="559"/>
    </row>
    <row r="22" spans="1:5" ht="15.75">
      <c r="A22" s="564"/>
      <c r="B22" s="570"/>
      <c r="C22" s="565"/>
      <c r="D22" s="573"/>
      <c r="E22" s="559">
        <f>+SUM(D18:D22)</f>
        <v>0</v>
      </c>
    </row>
    <row r="23" spans="1:5" ht="15.75">
      <c r="A23" s="663" t="s">
        <v>12</v>
      </c>
      <c r="B23" s="654"/>
      <c r="C23" s="664"/>
      <c r="D23" s="665"/>
      <c r="E23" s="558"/>
    </row>
    <row r="24" spans="1:5" ht="15.75">
      <c r="A24" s="666" t="s">
        <v>64</v>
      </c>
      <c r="B24" s="659"/>
      <c r="C24" s="660" t="s">
        <v>10</v>
      </c>
      <c r="D24" s="667" t="s">
        <v>75</v>
      </c>
      <c r="E24" s="559"/>
    </row>
    <row r="25" spans="1:5" ht="15.75">
      <c r="A25" s="560"/>
      <c r="B25" s="574"/>
      <c r="C25" s="574"/>
      <c r="D25" s="575"/>
      <c r="E25" s="559"/>
    </row>
    <row r="26" spans="1:5" ht="15.75">
      <c r="A26" s="560"/>
      <c r="B26" s="574"/>
      <c r="C26" s="574"/>
      <c r="D26" s="575"/>
      <c r="E26" s="559"/>
    </row>
    <row r="27" spans="1:5" ht="15.75">
      <c r="A27" s="560"/>
      <c r="B27" s="574"/>
      <c r="C27" s="574"/>
      <c r="D27" s="575"/>
      <c r="E27" s="559"/>
    </row>
    <row r="28" spans="1:5" ht="15.75">
      <c r="A28" s="560"/>
      <c r="B28" s="574"/>
      <c r="C28" s="562"/>
      <c r="D28" s="563"/>
      <c r="E28" s="559"/>
    </row>
    <row r="29" spans="1:5" ht="15.75">
      <c r="A29" s="560"/>
      <c r="B29" s="574"/>
      <c r="C29" s="562"/>
      <c r="D29" s="563"/>
      <c r="E29" s="559">
        <f>+SUM(D25:D29)</f>
        <v>0</v>
      </c>
    </row>
    <row r="30" spans="1:5" ht="15.75">
      <c r="A30" s="668" t="s">
        <v>13</v>
      </c>
      <c r="B30" s="654"/>
      <c r="C30" s="664"/>
      <c r="D30" s="665"/>
      <c r="E30" s="558"/>
    </row>
    <row r="31" spans="1:5" ht="15.75">
      <c r="A31" s="666" t="s">
        <v>64</v>
      </c>
      <c r="B31" s="659"/>
      <c r="C31" s="660" t="s">
        <v>10</v>
      </c>
      <c r="D31" s="667" t="s">
        <v>75</v>
      </c>
      <c r="E31" s="559"/>
    </row>
    <row r="32" spans="1:5" ht="15.75">
      <c r="A32" s="560"/>
      <c r="B32" s="574"/>
      <c r="C32" s="574"/>
      <c r="D32" s="575"/>
      <c r="E32" s="559"/>
    </row>
    <row r="33" spans="1:5" ht="15.75">
      <c r="A33" s="560"/>
      <c r="B33" s="574"/>
      <c r="C33" s="574"/>
      <c r="D33" s="575"/>
      <c r="E33" s="559"/>
    </row>
    <row r="34" spans="1:5" ht="15.75">
      <c r="A34" s="560"/>
      <c r="B34" s="574"/>
      <c r="C34" s="574"/>
      <c r="D34" s="575"/>
      <c r="E34" s="559"/>
    </row>
    <row r="35" spans="1:5" ht="15.75">
      <c r="A35" s="560"/>
      <c r="B35" s="574"/>
      <c r="C35" s="574"/>
      <c r="D35" s="575"/>
      <c r="E35" s="559"/>
    </row>
    <row r="36" spans="1:5" ht="15.75">
      <c r="A36" s="560"/>
      <c r="B36" s="574"/>
      <c r="C36" s="562"/>
      <c r="D36" s="575"/>
      <c r="E36" s="559"/>
    </row>
    <row r="37" spans="1:5" ht="15.75">
      <c r="A37" s="560"/>
      <c r="B37" s="574"/>
      <c r="C37" s="562"/>
      <c r="D37" s="563"/>
      <c r="E37" s="559">
        <f>SUM(D32:D37)</f>
        <v>0</v>
      </c>
    </row>
    <row r="38" spans="1:5" ht="15.75">
      <c r="A38" s="669"/>
      <c r="B38" s="654"/>
      <c r="C38" s="670" t="s">
        <v>67</v>
      </c>
      <c r="D38" s="664"/>
      <c r="E38" s="566">
        <f>+E8+E15-E22-E29+E37</f>
        <v>123687.63</v>
      </c>
    </row>
    <row r="39" spans="1:5" ht="15.75">
      <c r="A39" s="671"/>
      <c r="B39" s="672"/>
      <c r="C39" s="673" t="s">
        <v>38</v>
      </c>
      <c r="D39" s="674"/>
      <c r="E39" s="556">
        <v>123687</v>
      </c>
    </row>
    <row r="40" spans="1:6" ht="15.75" customHeight="1">
      <c r="A40" s="675"/>
      <c r="B40" s="659"/>
      <c r="C40" s="676" t="s">
        <v>85</v>
      </c>
      <c r="D40" s="660"/>
      <c r="E40" s="567">
        <f>+E38-E39</f>
        <v>0.6300000000046566</v>
      </c>
      <c r="F40" s="418" t="str">
        <f>IF(E40&lt;-1,"Ikke korrekt avstemt",IF(E40&lt;0,"Øredifferanse",IF(E40&gt;1,"Ikke korrekt avstemt",IF(E40&gt;0,"Øresdifferanse","OK"))))</f>
        <v>Øresdifferanse</v>
      </c>
    </row>
    <row r="41" ht="15.75" customHeight="1">
      <c r="A41" s="551"/>
    </row>
    <row r="42" spans="1:4" ht="15.75" customHeight="1">
      <c r="A42" s="568" t="s">
        <v>70</v>
      </c>
      <c r="B42" s="425" t="s">
        <v>153</v>
      </c>
      <c r="C42" s="426" t="s">
        <v>71</v>
      </c>
      <c r="D42" s="425"/>
    </row>
    <row r="43" spans="1:4" ht="15.75" customHeight="1">
      <c r="A43" s="429" t="s">
        <v>72</v>
      </c>
      <c r="B43" s="430"/>
      <c r="C43" s="426" t="s">
        <v>64</v>
      </c>
      <c r="D43" s="430"/>
    </row>
    <row r="44" ht="15.75" customHeight="1">
      <c r="A44" s="551"/>
    </row>
    <row r="45" ht="15.75" customHeight="1">
      <c r="A45" s="551"/>
    </row>
    <row r="46" ht="15.75" customHeight="1">
      <c r="A46" s="551"/>
    </row>
    <row r="47" ht="15.75">
      <c r="A47" s="431"/>
    </row>
    <row r="48" ht="15.75">
      <c r="A48" s="551"/>
    </row>
    <row r="49" ht="15.75">
      <c r="A49" s="551"/>
    </row>
    <row r="50" ht="15.75">
      <c r="A50" s="551"/>
    </row>
    <row r="51" ht="15.75">
      <c r="A51" s="551"/>
    </row>
    <row r="52" ht="15.75">
      <c r="A52" s="551"/>
    </row>
    <row r="53" ht="24" customHeight="1">
      <c r="A53" s="551"/>
    </row>
    <row r="54" ht="15.75">
      <c r="A54" s="551"/>
    </row>
    <row r="55" ht="21.75" customHeight="1">
      <c r="A55" s="551"/>
    </row>
    <row r="56" ht="15.75">
      <c r="A56" s="551"/>
    </row>
    <row r="57" ht="15.75">
      <c r="A57" s="551"/>
    </row>
    <row r="58" ht="15.75">
      <c r="A58" s="551"/>
    </row>
    <row r="59" ht="15.75">
      <c r="A59" s="551"/>
    </row>
    <row r="60" ht="15.75">
      <c r="A60" s="551"/>
    </row>
    <row r="61" ht="15.75">
      <c r="A61" s="551"/>
    </row>
    <row r="62" ht="15.75">
      <c r="A62" s="551"/>
    </row>
    <row r="63" ht="15.75">
      <c r="A63" s="551"/>
    </row>
    <row r="64" ht="15.75">
      <c r="A64" s="551"/>
    </row>
    <row r="65" ht="15.75">
      <c r="A65" s="551"/>
    </row>
    <row r="66" ht="15.75">
      <c r="A66" s="551"/>
    </row>
  </sheetData>
  <sheetProtection/>
  <mergeCells count="1">
    <mergeCell ref="A1:E1"/>
  </mergeCells>
  <printOptions/>
  <pageMargins left="0.3937007874015748" right="0.2755905511811024" top="0.4330708661417323" bottom="0.3937007874015748" header="0.2362204724409449" footer="0.31496062992125984"/>
  <pageSetup fitToHeight="1" fitToWidth="1" horizontalDpi="600" verticalDpi="600" orientation="portrait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="85" zoomScaleNormal="85" zoomScalePageLayoutView="0" workbookViewId="0" topLeftCell="A1">
      <selection activeCell="E40" sqref="E40"/>
    </sheetView>
  </sheetViews>
  <sheetFormatPr defaultColWidth="15.57421875" defaultRowHeight="12.75"/>
  <cols>
    <col min="1" max="1" width="15.57421875" style="569" customWidth="1"/>
    <col min="2" max="2" width="15.57421875" style="552" customWidth="1"/>
    <col min="3" max="3" width="44.8515625" style="547" customWidth="1"/>
    <col min="4" max="4" width="20.8515625" style="547" customWidth="1"/>
    <col min="5" max="5" width="17.28125" style="547" customWidth="1"/>
    <col min="6" max="16384" width="15.57421875" style="547" customWidth="1"/>
  </cols>
  <sheetData>
    <row r="1" spans="1:5" ht="21.75" thickBot="1">
      <c r="A1" s="371" t="str">
        <f>Råbalanse!B1</f>
        <v>Idrettslaget Aktivitet IL</v>
      </c>
      <c r="B1" s="372"/>
      <c r="C1" s="372"/>
      <c r="D1" s="372"/>
      <c r="E1" s="373"/>
    </row>
    <row r="2" spans="1:3" ht="21">
      <c r="A2" s="375" t="s">
        <v>54</v>
      </c>
      <c r="B2" s="376">
        <f>+Råbalanse!A12</f>
        <v>1922</v>
      </c>
      <c r="C2" s="436" t="str">
        <f>+Råbalanse!B12</f>
        <v>Bakkonto DNB Høyrentekonto</v>
      </c>
    </row>
    <row r="3" spans="1:3" ht="15.75">
      <c r="A3" s="548"/>
      <c r="B3" s="548"/>
      <c r="C3" s="548"/>
    </row>
    <row r="4" spans="1:3" ht="15.75">
      <c r="A4" s="550" t="s">
        <v>16</v>
      </c>
      <c r="B4" s="677">
        <v>42735</v>
      </c>
      <c r="C4" s="548"/>
    </row>
    <row r="5" ht="15.75">
      <c r="A5" s="551"/>
    </row>
    <row r="6" spans="1:9" ht="18.75">
      <c r="A6" s="653" t="s">
        <v>89</v>
      </c>
      <c r="B6" s="654"/>
      <c r="C6" s="655" t="str">
        <f>+Råbalanse!B12</f>
        <v>Bakkonto DNB Høyrentekonto</v>
      </c>
      <c r="D6" s="656" t="s">
        <v>5</v>
      </c>
      <c r="E6" s="678">
        <f>Råbalanse!A12</f>
        <v>1922</v>
      </c>
      <c r="G6" s="553"/>
      <c r="I6" s="553"/>
    </row>
    <row r="7" spans="1:5" ht="15.75">
      <c r="A7" s="658" t="s">
        <v>6</v>
      </c>
      <c r="B7" s="659"/>
      <c r="C7" s="660"/>
      <c r="D7" s="661"/>
      <c r="E7" s="662"/>
    </row>
    <row r="8" spans="1:7" ht="21.75" customHeight="1">
      <c r="A8" s="554"/>
      <c r="C8" s="555" t="s">
        <v>7</v>
      </c>
      <c r="E8" s="556">
        <f>Råbalanse!C12</f>
        <v>38750.11</v>
      </c>
      <c r="G8" s="557"/>
    </row>
    <row r="9" spans="1:5" ht="24" customHeight="1">
      <c r="A9" s="663" t="s">
        <v>8</v>
      </c>
      <c r="B9" s="654"/>
      <c r="C9" s="664"/>
      <c r="D9" s="665"/>
      <c r="E9" s="558"/>
    </row>
    <row r="10" spans="1:5" ht="15.75">
      <c r="A10" s="666" t="s">
        <v>64</v>
      </c>
      <c r="B10" s="659" t="s">
        <v>9</v>
      </c>
      <c r="C10" s="660" t="s">
        <v>10</v>
      </c>
      <c r="D10" s="667" t="s">
        <v>75</v>
      </c>
      <c r="E10" s="559"/>
    </row>
    <row r="11" spans="1:5" ht="15.75">
      <c r="A11" s="564">
        <v>41274</v>
      </c>
      <c r="B11" s="576">
        <v>90026</v>
      </c>
      <c r="C11" s="565" t="s">
        <v>195</v>
      </c>
      <c r="D11" s="571">
        <v>5000</v>
      </c>
      <c r="E11" s="559"/>
    </row>
    <row r="12" spans="1:5" ht="15.75">
      <c r="A12" s="564"/>
      <c r="B12" s="576"/>
      <c r="C12" s="565"/>
      <c r="D12" s="572"/>
      <c r="E12" s="559"/>
    </row>
    <row r="13" spans="1:5" ht="15.75">
      <c r="A13" s="560"/>
      <c r="B13" s="561"/>
      <c r="C13" s="562"/>
      <c r="D13" s="563"/>
      <c r="E13" s="559"/>
    </row>
    <row r="14" spans="1:5" ht="15.75">
      <c r="A14" s="560"/>
      <c r="B14" s="561"/>
      <c r="C14" s="562"/>
      <c r="D14" s="563"/>
      <c r="E14" s="559"/>
    </row>
    <row r="15" spans="1:5" ht="15.75">
      <c r="A15" s="560"/>
      <c r="B15" s="561"/>
      <c r="C15" s="562"/>
      <c r="D15" s="563"/>
      <c r="E15" s="559">
        <f>SUM(D11:D15)</f>
        <v>5000</v>
      </c>
    </row>
    <row r="16" spans="1:7" ht="15.75">
      <c r="A16" s="663" t="s">
        <v>11</v>
      </c>
      <c r="B16" s="654"/>
      <c r="C16" s="664"/>
      <c r="D16" s="665"/>
      <c r="E16" s="558"/>
      <c r="G16" s="553"/>
    </row>
    <row r="17" spans="1:5" ht="15.75">
      <c r="A17" s="666" t="s">
        <v>64</v>
      </c>
      <c r="B17" s="659" t="s">
        <v>9</v>
      </c>
      <c r="C17" s="660" t="s">
        <v>10</v>
      </c>
      <c r="D17" s="667" t="s">
        <v>75</v>
      </c>
      <c r="E17" s="559"/>
    </row>
    <row r="18" spans="1:5" ht="15.75">
      <c r="A18" s="564"/>
      <c r="B18" s="576"/>
      <c r="C18" s="565"/>
      <c r="D18" s="571"/>
      <c r="E18" s="559"/>
    </row>
    <row r="19" spans="1:5" ht="15.75">
      <c r="A19" s="564"/>
      <c r="B19" s="576"/>
      <c r="C19" s="565"/>
      <c r="D19" s="572"/>
      <c r="E19" s="559"/>
    </row>
    <row r="20" spans="1:5" ht="15.75">
      <c r="A20" s="564"/>
      <c r="B20" s="570"/>
      <c r="C20" s="565"/>
      <c r="D20" s="563"/>
      <c r="E20" s="559"/>
    </row>
    <row r="21" spans="1:5" ht="15.75">
      <c r="A21" s="564"/>
      <c r="B21" s="570"/>
      <c r="C21" s="565"/>
      <c r="D21" s="563"/>
      <c r="E21" s="559"/>
    </row>
    <row r="22" spans="1:5" ht="15.75">
      <c r="A22" s="564"/>
      <c r="B22" s="570"/>
      <c r="C22" s="565"/>
      <c r="D22" s="573"/>
      <c r="E22" s="559">
        <f>+SUM(D18:D22)</f>
        <v>0</v>
      </c>
    </row>
    <row r="23" spans="1:5" ht="15.75">
      <c r="A23" s="663" t="s">
        <v>12</v>
      </c>
      <c r="B23" s="654"/>
      <c r="C23" s="664"/>
      <c r="D23" s="665"/>
      <c r="E23" s="558"/>
    </row>
    <row r="24" spans="1:5" ht="15.75">
      <c r="A24" s="666" t="s">
        <v>64</v>
      </c>
      <c r="B24" s="659"/>
      <c r="C24" s="660" t="s">
        <v>10</v>
      </c>
      <c r="D24" s="667" t="s">
        <v>75</v>
      </c>
      <c r="E24" s="559"/>
    </row>
    <row r="25" spans="1:5" ht="15.75">
      <c r="A25" s="560"/>
      <c r="B25" s="574"/>
      <c r="C25" s="574"/>
      <c r="D25" s="575"/>
      <c r="E25" s="559"/>
    </row>
    <row r="26" spans="1:5" ht="15.75">
      <c r="A26" s="560"/>
      <c r="B26" s="574"/>
      <c r="C26" s="574"/>
      <c r="D26" s="575"/>
      <c r="E26" s="559"/>
    </row>
    <row r="27" spans="1:5" ht="15.75">
      <c r="A27" s="560"/>
      <c r="B27" s="574"/>
      <c r="C27" s="574"/>
      <c r="D27" s="575"/>
      <c r="E27" s="559"/>
    </row>
    <row r="28" spans="1:5" ht="15.75">
      <c r="A28" s="560"/>
      <c r="B28" s="574"/>
      <c r="C28" s="562"/>
      <c r="D28" s="563"/>
      <c r="E28" s="559"/>
    </row>
    <row r="29" spans="1:5" ht="15.75">
      <c r="A29" s="560"/>
      <c r="B29" s="574"/>
      <c r="C29" s="562"/>
      <c r="D29" s="563"/>
      <c r="E29" s="559">
        <f>+SUM(D25:D29)</f>
        <v>0</v>
      </c>
    </row>
    <row r="30" spans="1:5" ht="15.75">
      <c r="A30" s="668" t="s">
        <v>13</v>
      </c>
      <c r="B30" s="654"/>
      <c r="C30" s="664"/>
      <c r="D30" s="665"/>
      <c r="E30" s="558"/>
    </row>
    <row r="31" spans="1:5" ht="15.75">
      <c r="A31" s="666" t="s">
        <v>64</v>
      </c>
      <c r="B31" s="659"/>
      <c r="C31" s="660" t="s">
        <v>10</v>
      </c>
      <c r="D31" s="667" t="s">
        <v>75</v>
      </c>
      <c r="E31" s="559"/>
    </row>
    <row r="32" spans="1:5" ht="15.75">
      <c r="A32" s="560"/>
      <c r="B32" s="574"/>
      <c r="C32" s="574"/>
      <c r="D32" s="575"/>
      <c r="E32" s="559"/>
    </row>
    <row r="33" spans="1:5" ht="15.75">
      <c r="A33" s="560"/>
      <c r="B33" s="574"/>
      <c r="C33" s="574"/>
      <c r="D33" s="575"/>
      <c r="E33" s="559"/>
    </row>
    <row r="34" spans="1:5" ht="15.75">
      <c r="A34" s="560"/>
      <c r="B34" s="574"/>
      <c r="C34" s="574"/>
      <c r="D34" s="575"/>
      <c r="E34" s="559"/>
    </row>
    <row r="35" spans="1:5" ht="15.75">
      <c r="A35" s="560"/>
      <c r="B35" s="574"/>
      <c r="C35" s="574"/>
      <c r="D35" s="575"/>
      <c r="E35" s="559"/>
    </row>
    <row r="36" spans="1:5" ht="15.75">
      <c r="A36" s="560"/>
      <c r="B36" s="574"/>
      <c r="C36" s="562"/>
      <c r="D36" s="575"/>
      <c r="E36" s="559"/>
    </row>
    <row r="37" spans="1:5" ht="15.75">
      <c r="A37" s="560"/>
      <c r="B37" s="574"/>
      <c r="C37" s="562"/>
      <c r="D37" s="563"/>
      <c r="E37" s="559">
        <f>SUM(D32:D37)</f>
        <v>0</v>
      </c>
    </row>
    <row r="38" spans="1:5" ht="15.75">
      <c r="A38" s="669"/>
      <c r="B38" s="654"/>
      <c r="C38" s="670" t="s">
        <v>67</v>
      </c>
      <c r="D38" s="664"/>
      <c r="E38" s="566">
        <f>+E8+E15-E22-E29+E37</f>
        <v>43750.11</v>
      </c>
    </row>
    <row r="39" spans="1:5" ht="15.75">
      <c r="A39" s="671"/>
      <c r="B39" s="672"/>
      <c r="C39" s="673" t="s">
        <v>38</v>
      </c>
      <c r="D39" s="674"/>
      <c r="E39" s="556">
        <v>43750</v>
      </c>
    </row>
    <row r="40" spans="1:6" ht="15.75" customHeight="1">
      <c r="A40" s="675"/>
      <c r="B40" s="659"/>
      <c r="C40" s="676" t="s">
        <v>85</v>
      </c>
      <c r="D40" s="660"/>
      <c r="E40" s="567">
        <f>+E38-E39</f>
        <v>0.11000000000058208</v>
      </c>
      <c r="F40" s="418" t="str">
        <f>IF(E40&lt;-1,"Ikke korrekt avstemt",IF(E40&lt;0,"Øredifferanse",IF(E40&gt;1,"Ikke korrekt avstemt",IF(E40&gt;0,"Øresdifferanse","OK"))))</f>
        <v>Øresdifferanse</v>
      </c>
    </row>
    <row r="41" ht="15.75" customHeight="1">
      <c r="A41" s="551"/>
    </row>
    <row r="42" spans="1:4" ht="15.75" customHeight="1">
      <c r="A42" s="568" t="s">
        <v>70</v>
      </c>
      <c r="B42" s="425" t="s">
        <v>153</v>
      </c>
      <c r="C42" s="426" t="s">
        <v>71</v>
      </c>
      <c r="D42" s="425"/>
    </row>
    <row r="43" spans="1:4" ht="15.75" customHeight="1">
      <c r="A43" s="429" t="s">
        <v>72</v>
      </c>
      <c r="B43" s="430"/>
      <c r="C43" s="426" t="s">
        <v>64</v>
      </c>
      <c r="D43" s="430"/>
    </row>
    <row r="44" ht="15.75" customHeight="1">
      <c r="A44" s="551"/>
    </row>
    <row r="45" ht="15.75" customHeight="1">
      <c r="A45" s="551"/>
    </row>
    <row r="46" ht="15.75" customHeight="1">
      <c r="A46" s="551"/>
    </row>
    <row r="47" ht="15.75">
      <c r="A47" s="431"/>
    </row>
    <row r="48" spans="1:9" s="552" customFormat="1" ht="15.75">
      <c r="A48" s="551"/>
      <c r="C48" s="547"/>
      <c r="D48" s="547"/>
      <c r="E48" s="547"/>
      <c r="F48" s="547"/>
      <c r="G48" s="547"/>
      <c r="H48" s="547"/>
      <c r="I48" s="547"/>
    </row>
    <row r="49" spans="1:9" s="552" customFormat="1" ht="15.75">
      <c r="A49" s="551"/>
      <c r="C49" s="547"/>
      <c r="D49" s="547"/>
      <c r="E49" s="547"/>
      <c r="F49" s="547"/>
      <c r="G49" s="547"/>
      <c r="H49" s="547"/>
      <c r="I49" s="547"/>
    </row>
    <row r="50" spans="1:9" s="552" customFormat="1" ht="15.75">
      <c r="A50" s="551"/>
      <c r="C50" s="547"/>
      <c r="D50" s="547"/>
      <c r="E50" s="547"/>
      <c r="F50" s="547"/>
      <c r="G50" s="547"/>
      <c r="H50" s="547"/>
      <c r="I50" s="547"/>
    </row>
    <row r="51" spans="1:9" s="552" customFormat="1" ht="15.75">
      <c r="A51" s="551"/>
      <c r="C51" s="547"/>
      <c r="D51" s="547"/>
      <c r="E51" s="547"/>
      <c r="F51" s="547"/>
      <c r="G51" s="547"/>
      <c r="H51" s="547"/>
      <c r="I51" s="547"/>
    </row>
    <row r="52" spans="1:9" s="552" customFormat="1" ht="15.75">
      <c r="A52" s="551"/>
      <c r="C52" s="547"/>
      <c r="D52" s="547"/>
      <c r="E52" s="547"/>
      <c r="F52" s="547"/>
      <c r="G52" s="547"/>
      <c r="H52" s="547"/>
      <c r="I52" s="547"/>
    </row>
    <row r="53" spans="1:9" s="552" customFormat="1" ht="24" customHeight="1">
      <c r="A53" s="551"/>
      <c r="C53" s="547"/>
      <c r="D53" s="547"/>
      <c r="E53" s="547"/>
      <c r="F53" s="547"/>
      <c r="G53" s="547"/>
      <c r="H53" s="547"/>
      <c r="I53" s="547"/>
    </row>
    <row r="54" spans="1:9" s="552" customFormat="1" ht="15.75">
      <c r="A54" s="551"/>
      <c r="C54" s="547"/>
      <c r="D54" s="547"/>
      <c r="E54" s="547"/>
      <c r="F54" s="547"/>
      <c r="G54" s="547"/>
      <c r="H54" s="547"/>
      <c r="I54" s="547"/>
    </row>
    <row r="55" spans="1:9" s="552" customFormat="1" ht="21.75" customHeight="1">
      <c r="A55" s="551"/>
      <c r="C55" s="547"/>
      <c r="D55" s="547"/>
      <c r="E55" s="547"/>
      <c r="F55" s="547"/>
      <c r="G55" s="547"/>
      <c r="H55" s="547"/>
      <c r="I55" s="547"/>
    </row>
    <row r="56" spans="1:9" s="552" customFormat="1" ht="15.75">
      <c r="A56" s="551"/>
      <c r="C56" s="547"/>
      <c r="D56" s="547"/>
      <c r="E56" s="547"/>
      <c r="F56" s="547"/>
      <c r="G56" s="547"/>
      <c r="H56" s="547"/>
      <c r="I56" s="547"/>
    </row>
    <row r="57" spans="1:9" s="552" customFormat="1" ht="15.75">
      <c r="A57" s="551"/>
      <c r="C57" s="547"/>
      <c r="D57" s="547"/>
      <c r="E57" s="547"/>
      <c r="F57" s="547"/>
      <c r="G57" s="547"/>
      <c r="H57" s="547"/>
      <c r="I57" s="547"/>
    </row>
    <row r="58" spans="1:9" s="552" customFormat="1" ht="15.75">
      <c r="A58" s="551"/>
      <c r="C58" s="547"/>
      <c r="D58" s="547"/>
      <c r="E58" s="547"/>
      <c r="F58" s="547"/>
      <c r="G58" s="547"/>
      <c r="H58" s="547"/>
      <c r="I58" s="547"/>
    </row>
    <row r="59" spans="1:9" s="552" customFormat="1" ht="15.75">
      <c r="A59" s="551"/>
      <c r="C59" s="547"/>
      <c r="D59" s="547"/>
      <c r="E59" s="547"/>
      <c r="F59" s="547"/>
      <c r="G59" s="547"/>
      <c r="H59" s="547"/>
      <c r="I59" s="547"/>
    </row>
    <row r="60" spans="1:9" s="552" customFormat="1" ht="15.75">
      <c r="A60" s="551"/>
      <c r="C60" s="547"/>
      <c r="D60" s="547"/>
      <c r="E60" s="547"/>
      <c r="F60" s="547"/>
      <c r="G60" s="547"/>
      <c r="H60" s="547"/>
      <c r="I60" s="547"/>
    </row>
    <row r="61" spans="1:9" s="552" customFormat="1" ht="15.75">
      <c r="A61" s="551"/>
      <c r="C61" s="547"/>
      <c r="D61" s="547"/>
      <c r="E61" s="547"/>
      <c r="F61" s="547"/>
      <c r="G61" s="547"/>
      <c r="H61" s="547"/>
      <c r="I61" s="547"/>
    </row>
    <row r="62" spans="1:9" s="552" customFormat="1" ht="15.75">
      <c r="A62" s="551"/>
      <c r="C62" s="547"/>
      <c r="D62" s="547"/>
      <c r="E62" s="547"/>
      <c r="F62" s="547"/>
      <c r="G62" s="547"/>
      <c r="H62" s="547"/>
      <c r="I62" s="547"/>
    </row>
    <row r="63" spans="1:9" s="552" customFormat="1" ht="15.75">
      <c r="A63" s="551"/>
      <c r="C63" s="547"/>
      <c r="D63" s="547"/>
      <c r="E63" s="547"/>
      <c r="F63" s="547"/>
      <c r="G63" s="547"/>
      <c r="H63" s="547"/>
      <c r="I63" s="547"/>
    </row>
    <row r="64" spans="1:9" s="552" customFormat="1" ht="15.75">
      <c r="A64" s="551"/>
      <c r="C64" s="547"/>
      <c r="D64" s="547"/>
      <c r="E64" s="547"/>
      <c r="F64" s="547"/>
      <c r="G64" s="547"/>
      <c r="H64" s="547"/>
      <c r="I64" s="547"/>
    </row>
    <row r="65" spans="1:9" s="552" customFormat="1" ht="15.75">
      <c r="A65" s="551"/>
      <c r="C65" s="547"/>
      <c r="D65" s="547"/>
      <c r="E65" s="547"/>
      <c r="F65" s="547"/>
      <c r="G65" s="547"/>
      <c r="H65" s="547"/>
      <c r="I65" s="547"/>
    </row>
    <row r="66" spans="1:9" s="552" customFormat="1" ht="15.75">
      <c r="A66" s="551"/>
      <c r="C66" s="547"/>
      <c r="D66" s="547"/>
      <c r="E66" s="547"/>
      <c r="F66" s="547"/>
      <c r="G66" s="547"/>
      <c r="H66" s="547"/>
      <c r="I66" s="547"/>
    </row>
  </sheetData>
  <sheetProtection/>
  <mergeCells count="1">
    <mergeCell ref="A1:E1"/>
  </mergeCells>
  <printOptions/>
  <pageMargins left="0.3937007874015748" right="0.2755905511811024" top="0.4330708661417323" bottom="0.3937007874015748" header="0.2362204724409449" footer="0.31496062992125984"/>
  <pageSetup fitToHeight="1" fitToWidth="1" horizontalDpi="600" verticalDpi="600" orientation="portrait" paperSize="9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="85" zoomScaleNormal="85" zoomScalePageLayoutView="0" workbookViewId="0" topLeftCell="A1">
      <selection activeCell="E41" sqref="E41"/>
    </sheetView>
  </sheetViews>
  <sheetFormatPr defaultColWidth="15.57421875" defaultRowHeight="12.75"/>
  <cols>
    <col min="1" max="1" width="15.57421875" style="569" customWidth="1"/>
    <col min="2" max="2" width="15.57421875" style="552" customWidth="1"/>
    <col min="3" max="3" width="44.8515625" style="547" customWidth="1"/>
    <col min="4" max="4" width="20.8515625" style="547" customWidth="1"/>
    <col min="5" max="5" width="17.28125" style="547" customWidth="1"/>
    <col min="6" max="16384" width="15.57421875" style="547" customWidth="1"/>
  </cols>
  <sheetData>
    <row r="1" spans="1:5" ht="21.75" thickBot="1">
      <c r="A1" s="371" t="str">
        <f>Råbalanse!B1</f>
        <v>Idrettslaget Aktivitet IL</v>
      </c>
      <c r="B1" s="372"/>
      <c r="C1" s="372"/>
      <c r="D1" s="372"/>
      <c r="E1" s="373"/>
    </row>
    <row r="2" spans="1:3" ht="21">
      <c r="A2" s="375" t="s">
        <v>54</v>
      </c>
      <c r="B2" s="376">
        <f>+Råbalanse!A13</f>
        <v>1950</v>
      </c>
      <c r="C2" s="376" t="str">
        <f>+Råbalanse!B13</f>
        <v>DnB Skattetrekk</v>
      </c>
    </row>
    <row r="3" spans="1:3" ht="18.75">
      <c r="A3" s="549"/>
      <c r="B3" s="549"/>
      <c r="C3" s="548"/>
    </row>
    <row r="4" spans="1:3" ht="15.75">
      <c r="A4" s="548"/>
      <c r="B4" s="548"/>
      <c r="C4" s="548"/>
    </row>
    <row r="5" spans="1:3" ht="15.75">
      <c r="A5" s="550" t="s">
        <v>16</v>
      </c>
      <c r="B5" s="677">
        <v>42735</v>
      </c>
      <c r="C5" s="548"/>
    </row>
    <row r="6" ht="15.75">
      <c r="A6" s="551"/>
    </row>
    <row r="7" spans="1:9" ht="18.75">
      <c r="A7" s="653" t="s">
        <v>89</v>
      </c>
      <c r="B7" s="654"/>
      <c r="C7" s="655" t="e">
        <f>+Råbalanse!#REF!</f>
        <v>#REF!</v>
      </c>
      <c r="D7" s="656" t="s">
        <v>5</v>
      </c>
      <c r="E7" s="657">
        <f>$B$2</f>
        <v>1950</v>
      </c>
      <c r="G7" s="553"/>
      <c r="I7" s="553"/>
    </row>
    <row r="8" spans="1:5" ht="15.75">
      <c r="A8" s="658" t="s">
        <v>6</v>
      </c>
      <c r="B8" s="659"/>
      <c r="C8" s="660"/>
      <c r="D8" s="661"/>
      <c r="E8" s="662"/>
    </row>
    <row r="9" spans="1:7" ht="21.75" customHeight="1">
      <c r="A9" s="554"/>
      <c r="C9" s="555" t="s">
        <v>7</v>
      </c>
      <c r="E9" s="556">
        <f>+Råbalanse!C13</f>
        <v>6112.11</v>
      </c>
      <c r="G9" s="557"/>
    </row>
    <row r="10" spans="1:5" ht="24" customHeight="1">
      <c r="A10" s="663" t="s">
        <v>8</v>
      </c>
      <c r="B10" s="654"/>
      <c r="C10" s="664"/>
      <c r="D10" s="665"/>
      <c r="E10" s="558"/>
    </row>
    <row r="11" spans="1:5" ht="15.75">
      <c r="A11" s="666" t="s">
        <v>64</v>
      </c>
      <c r="B11" s="659" t="s">
        <v>9</v>
      </c>
      <c r="C11" s="660" t="s">
        <v>10</v>
      </c>
      <c r="D11" s="667" t="s">
        <v>75</v>
      </c>
      <c r="E11" s="559"/>
    </row>
    <row r="12" spans="1:5" ht="15.75">
      <c r="A12" s="564"/>
      <c r="B12" s="576"/>
      <c r="C12" s="565"/>
      <c r="D12" s="571"/>
      <c r="E12" s="559"/>
    </row>
    <row r="13" spans="1:5" ht="15.75">
      <c r="A13" s="564"/>
      <c r="B13" s="576"/>
      <c r="C13" s="565"/>
      <c r="D13" s="572"/>
      <c r="E13" s="559"/>
    </row>
    <row r="14" spans="1:5" ht="15.75">
      <c r="A14" s="560"/>
      <c r="B14" s="561"/>
      <c r="C14" s="562"/>
      <c r="D14" s="563"/>
      <c r="E14" s="559"/>
    </row>
    <row r="15" spans="1:5" ht="15.75">
      <c r="A15" s="560"/>
      <c r="B15" s="561"/>
      <c r="C15" s="562"/>
      <c r="D15" s="563"/>
      <c r="E15" s="559"/>
    </row>
    <row r="16" spans="1:5" ht="15.75">
      <c r="A16" s="560"/>
      <c r="B16" s="561"/>
      <c r="C16" s="562"/>
      <c r="D16" s="563"/>
      <c r="E16" s="559">
        <f>SUM(D12:D16)</f>
        <v>0</v>
      </c>
    </row>
    <row r="17" spans="1:7" ht="15.75">
      <c r="A17" s="663" t="s">
        <v>11</v>
      </c>
      <c r="B17" s="654"/>
      <c r="C17" s="664"/>
      <c r="D17" s="665"/>
      <c r="E17" s="558"/>
      <c r="G17" s="553"/>
    </row>
    <row r="18" spans="1:5" ht="15.75">
      <c r="A18" s="666" t="s">
        <v>64</v>
      </c>
      <c r="B18" s="659" t="s">
        <v>9</v>
      </c>
      <c r="C18" s="660" t="s">
        <v>10</v>
      </c>
      <c r="D18" s="667" t="s">
        <v>75</v>
      </c>
      <c r="E18" s="559"/>
    </row>
    <row r="19" spans="1:5" ht="15.75">
      <c r="A19" s="564"/>
      <c r="B19" s="576"/>
      <c r="C19" s="565"/>
      <c r="D19" s="571"/>
      <c r="E19" s="559"/>
    </row>
    <row r="20" spans="1:5" ht="15.75">
      <c r="A20" s="564"/>
      <c r="B20" s="576"/>
      <c r="C20" s="565"/>
      <c r="D20" s="572"/>
      <c r="E20" s="559"/>
    </row>
    <row r="21" spans="1:5" ht="15.75">
      <c r="A21" s="564"/>
      <c r="B21" s="570"/>
      <c r="C21" s="565"/>
      <c r="D21" s="563"/>
      <c r="E21" s="559"/>
    </row>
    <row r="22" spans="1:5" ht="15.75">
      <c r="A22" s="564"/>
      <c r="B22" s="570"/>
      <c r="C22" s="565"/>
      <c r="D22" s="563"/>
      <c r="E22" s="559"/>
    </row>
    <row r="23" spans="1:5" ht="15.75">
      <c r="A23" s="564"/>
      <c r="B23" s="570"/>
      <c r="C23" s="565"/>
      <c r="D23" s="573"/>
      <c r="E23" s="559">
        <f>+SUM(D19:D23)</f>
        <v>0</v>
      </c>
    </row>
    <row r="24" spans="1:5" ht="15.75">
      <c r="A24" s="663" t="s">
        <v>12</v>
      </c>
      <c r="B24" s="654"/>
      <c r="C24" s="664"/>
      <c r="D24" s="665"/>
      <c r="E24" s="558"/>
    </row>
    <row r="25" spans="1:5" ht="15.75">
      <c r="A25" s="666" t="s">
        <v>64</v>
      </c>
      <c r="B25" s="659"/>
      <c r="C25" s="660" t="s">
        <v>10</v>
      </c>
      <c r="D25" s="667" t="s">
        <v>75</v>
      </c>
      <c r="E25" s="559"/>
    </row>
    <row r="26" spans="1:5" ht="15.75">
      <c r="A26" s="560"/>
      <c r="B26" s="574"/>
      <c r="C26" s="574"/>
      <c r="D26" s="575"/>
      <c r="E26" s="559"/>
    </row>
    <row r="27" spans="1:5" ht="15.75">
      <c r="A27" s="560"/>
      <c r="B27" s="574"/>
      <c r="C27" s="574"/>
      <c r="D27" s="575"/>
      <c r="E27" s="559"/>
    </row>
    <row r="28" spans="1:5" ht="15.75">
      <c r="A28" s="560"/>
      <c r="B28" s="574"/>
      <c r="C28" s="574"/>
      <c r="D28" s="575"/>
      <c r="E28" s="559"/>
    </row>
    <row r="29" spans="1:5" ht="15.75">
      <c r="A29" s="560"/>
      <c r="B29" s="574"/>
      <c r="C29" s="562"/>
      <c r="D29" s="563"/>
      <c r="E29" s="559"/>
    </row>
    <row r="30" spans="1:5" ht="15.75">
      <c r="A30" s="560"/>
      <c r="B30" s="574"/>
      <c r="C30" s="562"/>
      <c r="D30" s="563"/>
      <c r="E30" s="559">
        <f>+SUM(D26:D30)</f>
        <v>0</v>
      </c>
    </row>
    <row r="31" spans="1:5" ht="15.75">
      <c r="A31" s="668" t="s">
        <v>13</v>
      </c>
      <c r="B31" s="654"/>
      <c r="C31" s="664"/>
      <c r="D31" s="665"/>
      <c r="E31" s="558"/>
    </row>
    <row r="32" spans="1:5" ht="15.75">
      <c r="A32" s="666" t="s">
        <v>64</v>
      </c>
      <c r="B32" s="659"/>
      <c r="C32" s="660" t="s">
        <v>10</v>
      </c>
      <c r="D32" s="667" t="s">
        <v>75</v>
      </c>
      <c r="E32" s="559"/>
    </row>
    <row r="33" spans="1:5" ht="15.75">
      <c r="A33" s="560"/>
      <c r="B33" s="574"/>
      <c r="C33" s="574"/>
      <c r="D33" s="575"/>
      <c r="E33" s="559"/>
    </row>
    <row r="34" spans="1:5" ht="15.75">
      <c r="A34" s="560"/>
      <c r="B34" s="574"/>
      <c r="C34" s="574"/>
      <c r="D34" s="575"/>
      <c r="E34" s="559"/>
    </row>
    <row r="35" spans="1:5" ht="15.75">
      <c r="A35" s="560"/>
      <c r="B35" s="574"/>
      <c r="C35" s="574"/>
      <c r="D35" s="575"/>
      <c r="E35" s="559"/>
    </row>
    <row r="36" spans="1:5" ht="15.75">
      <c r="A36" s="560"/>
      <c r="B36" s="574"/>
      <c r="C36" s="574"/>
      <c r="D36" s="575"/>
      <c r="E36" s="559"/>
    </row>
    <row r="37" spans="1:5" ht="15.75">
      <c r="A37" s="560"/>
      <c r="B37" s="574"/>
      <c r="C37" s="562"/>
      <c r="D37" s="575"/>
      <c r="E37" s="559"/>
    </row>
    <row r="38" spans="1:5" ht="15.75">
      <c r="A38" s="560"/>
      <c r="B38" s="574"/>
      <c r="C38" s="562"/>
      <c r="D38" s="563"/>
      <c r="E38" s="559">
        <f>SUM(D33:D38)</f>
        <v>0</v>
      </c>
    </row>
    <row r="39" spans="1:5" ht="15.75">
      <c r="A39" s="669"/>
      <c r="B39" s="654"/>
      <c r="C39" s="670" t="s">
        <v>67</v>
      </c>
      <c r="D39" s="664"/>
      <c r="E39" s="566">
        <f>+E9+E16-E23-E30+E38</f>
        <v>6112.11</v>
      </c>
    </row>
    <row r="40" spans="1:5" ht="15.75">
      <c r="A40" s="671"/>
      <c r="B40" s="672"/>
      <c r="C40" s="673" t="s">
        <v>38</v>
      </c>
      <c r="D40" s="674"/>
      <c r="E40" s="556">
        <v>6112.11</v>
      </c>
    </row>
    <row r="41" spans="1:6" ht="15.75" customHeight="1">
      <c r="A41" s="675"/>
      <c r="B41" s="659"/>
      <c r="C41" s="676" t="s">
        <v>85</v>
      </c>
      <c r="D41" s="660"/>
      <c r="E41" s="567">
        <f>+E39-E40</f>
        <v>0</v>
      </c>
      <c r="F41" s="418" t="str">
        <f>IF(E41&lt;-1,"Ikke korrekt avstemt",IF(E41&lt;0,"Øredifferanse",IF(E41&gt;1,"Ikke korrekt avstemt",IF(E41&gt;0,"Øresdifferanse","OK"))))</f>
        <v>OK</v>
      </c>
    </row>
    <row r="42" ht="15.75" customHeight="1">
      <c r="A42" s="551"/>
    </row>
    <row r="43" spans="1:4" ht="15.75" customHeight="1">
      <c r="A43" s="568" t="s">
        <v>70</v>
      </c>
      <c r="B43" s="425" t="s">
        <v>153</v>
      </c>
      <c r="C43" s="426" t="s">
        <v>71</v>
      </c>
      <c r="D43" s="425"/>
    </row>
    <row r="44" spans="1:4" ht="15.75" customHeight="1">
      <c r="A44" s="429" t="s">
        <v>72</v>
      </c>
      <c r="B44" s="430"/>
      <c r="C44" s="426" t="s">
        <v>64</v>
      </c>
      <c r="D44" s="430"/>
    </row>
    <row r="45" ht="15.75" customHeight="1">
      <c r="A45" s="551"/>
    </row>
    <row r="46" ht="15.75" customHeight="1">
      <c r="A46" s="551"/>
    </row>
    <row r="47" ht="15.75" customHeight="1">
      <c r="A47" s="551"/>
    </row>
    <row r="48" ht="15.75">
      <c r="A48" s="431"/>
    </row>
    <row r="49" ht="15.75">
      <c r="A49" s="551"/>
    </row>
    <row r="50" ht="15.75">
      <c r="A50" s="551"/>
    </row>
    <row r="51" ht="15.75">
      <c r="A51" s="551"/>
    </row>
    <row r="52" ht="15.75">
      <c r="A52" s="551"/>
    </row>
    <row r="53" ht="15.75">
      <c r="A53" s="551"/>
    </row>
    <row r="54" ht="24" customHeight="1">
      <c r="A54" s="551"/>
    </row>
    <row r="55" ht="15.75">
      <c r="A55" s="551"/>
    </row>
    <row r="56" ht="21.75" customHeight="1">
      <c r="A56" s="551"/>
    </row>
    <row r="57" ht="15.75">
      <c r="A57" s="551"/>
    </row>
    <row r="58" ht="15.75">
      <c r="A58" s="551"/>
    </row>
    <row r="59" ht="15.75">
      <c r="A59" s="551"/>
    </row>
    <row r="60" ht="15.75">
      <c r="A60" s="551"/>
    </row>
    <row r="61" ht="15.75">
      <c r="A61" s="551"/>
    </row>
    <row r="62" ht="15.75">
      <c r="A62" s="551"/>
    </row>
    <row r="63" ht="15.75">
      <c r="A63" s="551"/>
    </row>
    <row r="64" ht="15.75">
      <c r="A64" s="551"/>
    </row>
    <row r="65" ht="15.75">
      <c r="A65" s="551"/>
    </row>
    <row r="66" ht="15.75">
      <c r="A66" s="551"/>
    </row>
    <row r="67" ht="15.75">
      <c r="A67" s="551"/>
    </row>
  </sheetData>
  <sheetProtection/>
  <mergeCells count="1">
    <mergeCell ref="A1:E1"/>
  </mergeCells>
  <printOptions/>
  <pageMargins left="0.3937007874015748" right="0.2755905511811024" top="0.4330708661417323" bottom="0.3937007874015748" header="0.2362204724409449" footer="0.31496062992125984"/>
  <pageSetup fitToHeight="1" fitToWidth="1" horizontalDpi="600" verticalDpi="600" orientation="portrait" paperSize="9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zoomScalePageLayoutView="0" workbookViewId="0" topLeftCell="A7">
      <selection activeCell="D42" sqref="D42:D43"/>
    </sheetView>
  </sheetViews>
  <sheetFormatPr defaultColWidth="15.57421875" defaultRowHeight="12.75"/>
  <cols>
    <col min="1" max="1" width="15.57421875" style="144" customWidth="1"/>
    <col min="2" max="2" width="15.57421875" style="145" customWidth="1"/>
    <col min="3" max="3" width="38.57421875" style="98" customWidth="1"/>
    <col min="4" max="4" width="17.57421875" style="98" customWidth="1"/>
    <col min="5" max="5" width="17.28125" style="98" customWidth="1"/>
    <col min="6" max="16384" width="15.57421875" style="98" customWidth="1"/>
  </cols>
  <sheetData>
    <row r="1" spans="1:3" ht="18">
      <c r="A1" s="95"/>
      <c r="B1" s="97"/>
      <c r="C1" s="97"/>
    </row>
    <row r="2" spans="1:3" ht="15.75">
      <c r="A2" s="97"/>
      <c r="B2" s="97"/>
      <c r="C2" s="97"/>
    </row>
    <row r="3" spans="1:3" ht="18">
      <c r="A3" s="100" t="s">
        <v>30</v>
      </c>
      <c r="B3" s="100" t="str">
        <f>+Råbalanse!B1</f>
        <v>Idrettslaget Aktivitet IL</v>
      </c>
      <c r="C3" s="97"/>
    </row>
    <row r="4" spans="1:3" ht="15.75">
      <c r="A4" s="97"/>
      <c r="B4" s="97"/>
      <c r="C4" s="97"/>
    </row>
    <row r="5" spans="1:3" ht="15.75">
      <c r="A5" s="101" t="s">
        <v>16</v>
      </c>
      <c r="B5" s="102">
        <f>+Råbalanse!B2</f>
        <v>42735</v>
      </c>
      <c r="C5" s="97"/>
    </row>
    <row r="6" ht="15.75">
      <c r="A6" s="103"/>
    </row>
    <row r="7" spans="1:5" ht="19.5">
      <c r="A7" s="105" t="s">
        <v>89</v>
      </c>
      <c r="B7" s="146"/>
      <c r="C7" s="279" t="e">
        <f>+Råbalanse!#REF!</f>
        <v>#REF!</v>
      </c>
      <c r="D7" s="108" t="s">
        <v>5</v>
      </c>
      <c r="E7" s="270" t="e">
        <f>+Råbalanse!#REF!</f>
        <v>#REF!</v>
      </c>
    </row>
    <row r="8" spans="1:5" ht="15.75">
      <c r="A8" s="110" t="s">
        <v>6</v>
      </c>
      <c r="B8" s="147"/>
      <c r="C8" s="112"/>
      <c r="D8" s="113"/>
      <c r="E8" s="114"/>
    </row>
    <row r="9" spans="1:5" ht="21.75" customHeight="1">
      <c r="A9" s="115"/>
      <c r="C9" s="116" t="s">
        <v>7</v>
      </c>
      <c r="E9" s="117" t="e">
        <f>Råbalanse!#REF!</f>
        <v>#REF!</v>
      </c>
    </row>
    <row r="10" spans="1:5" ht="24" customHeight="1">
      <c r="A10" s="118" t="s">
        <v>8</v>
      </c>
      <c r="B10" s="146"/>
      <c r="C10" s="107"/>
      <c r="D10" s="119"/>
      <c r="E10" s="120"/>
    </row>
    <row r="11" spans="1:5" ht="15.75">
      <c r="A11" s="129" t="s">
        <v>64</v>
      </c>
      <c r="B11" s="147" t="s">
        <v>9</v>
      </c>
      <c r="C11" s="112" t="s">
        <v>10</v>
      </c>
      <c r="D11" s="130" t="s">
        <v>75</v>
      </c>
      <c r="E11" s="124"/>
    </row>
    <row r="12" spans="1:5" ht="15.75">
      <c r="A12" s="125"/>
      <c r="B12" s="148"/>
      <c r="C12" s="127"/>
      <c r="D12" s="128"/>
      <c r="E12" s="124"/>
    </row>
    <row r="13" spans="1:5" ht="15.75">
      <c r="A13" s="125"/>
      <c r="B13" s="148"/>
      <c r="C13" s="127"/>
      <c r="D13" s="128"/>
      <c r="E13" s="124"/>
    </row>
    <row r="14" spans="1:5" ht="15.75">
      <c r="A14" s="125"/>
      <c r="B14" s="148"/>
      <c r="C14" s="288" t="s">
        <v>134</v>
      </c>
      <c r="D14" s="128"/>
      <c r="E14" s="124"/>
    </row>
    <row r="15" spans="1:5" ht="15.75">
      <c r="A15" s="125"/>
      <c r="B15" s="148"/>
      <c r="C15" s="127"/>
      <c r="D15" s="128"/>
      <c r="E15" s="124"/>
    </row>
    <row r="16" spans="1:5" ht="15.75">
      <c r="A16" s="125"/>
      <c r="B16" s="148"/>
      <c r="C16" s="127"/>
      <c r="D16" s="128"/>
      <c r="E16" s="124">
        <f>+SUM(D12:D16)</f>
        <v>0</v>
      </c>
    </row>
    <row r="17" spans="1:5" ht="24.75" customHeight="1">
      <c r="A17" s="118" t="s">
        <v>11</v>
      </c>
      <c r="B17" s="146"/>
      <c r="C17" s="107"/>
      <c r="D17" s="119"/>
      <c r="E17" s="120"/>
    </row>
    <row r="18" spans="1:5" ht="15.75">
      <c r="A18" s="129" t="s">
        <v>64</v>
      </c>
      <c r="B18" s="147" t="s">
        <v>9</v>
      </c>
      <c r="C18" s="112" t="s">
        <v>10</v>
      </c>
      <c r="D18" s="130" t="s">
        <v>75</v>
      </c>
      <c r="E18" s="124"/>
    </row>
    <row r="19" spans="1:5" ht="16.5" customHeight="1">
      <c r="A19" s="125"/>
      <c r="B19" s="148"/>
      <c r="C19" s="127"/>
      <c r="D19" s="128"/>
      <c r="E19" s="124"/>
    </row>
    <row r="20" spans="1:5" ht="16.5" customHeight="1">
      <c r="A20" s="125"/>
      <c r="B20" s="148"/>
      <c r="C20" s="127"/>
      <c r="D20" s="128"/>
      <c r="E20" s="124"/>
    </row>
    <row r="21" spans="1:5" ht="16.5" customHeight="1">
      <c r="A21" s="125"/>
      <c r="B21" s="148"/>
      <c r="C21" s="127"/>
      <c r="D21" s="128"/>
      <c r="E21" s="124"/>
    </row>
    <row r="22" spans="1:5" ht="16.5" customHeight="1">
      <c r="A22" s="125"/>
      <c r="B22" s="148"/>
      <c r="C22" s="127"/>
      <c r="D22" s="128"/>
      <c r="E22" s="124"/>
    </row>
    <row r="23" spans="1:5" ht="15.75">
      <c r="A23" s="125"/>
      <c r="B23" s="148"/>
      <c r="C23" s="127"/>
      <c r="D23" s="128"/>
      <c r="E23" s="124">
        <f>+SUM(D19:D23)</f>
        <v>0</v>
      </c>
    </row>
    <row r="24" spans="1:5" ht="24.75" customHeight="1">
      <c r="A24" s="118" t="s">
        <v>12</v>
      </c>
      <c r="B24" s="146"/>
      <c r="C24" s="107"/>
      <c r="D24" s="119"/>
      <c r="E24" s="120"/>
    </row>
    <row r="25" spans="1:5" ht="15.75">
      <c r="A25" s="129" t="s">
        <v>64</v>
      </c>
      <c r="B25" s="147"/>
      <c r="C25" s="112" t="s">
        <v>10</v>
      </c>
      <c r="D25" s="130" t="s">
        <v>75</v>
      </c>
      <c r="E25" s="124"/>
    </row>
    <row r="26" spans="1:5" ht="15.75">
      <c r="A26" s="125"/>
      <c r="B26" s="149"/>
      <c r="C26" s="127"/>
      <c r="D26" s="128"/>
      <c r="E26" s="124"/>
    </row>
    <row r="27" spans="1:5" ht="15.75">
      <c r="A27" s="125"/>
      <c r="B27" s="149"/>
      <c r="C27" s="127"/>
      <c r="D27" s="128"/>
      <c r="E27" s="124"/>
    </row>
    <row r="28" spans="1:5" ht="15.75">
      <c r="A28" s="125"/>
      <c r="B28" s="149"/>
      <c r="C28" s="127"/>
      <c r="D28" s="128"/>
      <c r="E28" s="124"/>
    </row>
    <row r="29" spans="1:5" ht="15.75">
      <c r="A29" s="125"/>
      <c r="B29" s="149"/>
      <c r="C29" s="127"/>
      <c r="D29" s="128"/>
      <c r="E29" s="124"/>
    </row>
    <row r="30" spans="1:5" ht="15.75">
      <c r="A30" s="125"/>
      <c r="B30" s="149"/>
      <c r="C30" s="127"/>
      <c r="D30" s="128"/>
      <c r="E30" s="124">
        <f>+SUM(D26:D30)</f>
        <v>0</v>
      </c>
    </row>
    <row r="31" spans="1:5" ht="15.75">
      <c r="A31" s="133" t="s">
        <v>13</v>
      </c>
      <c r="B31" s="146"/>
      <c r="C31" s="107"/>
      <c r="D31" s="119"/>
      <c r="E31" s="120"/>
    </row>
    <row r="32" spans="1:5" ht="15.75">
      <c r="A32" s="129" t="s">
        <v>64</v>
      </c>
      <c r="B32" s="147"/>
      <c r="C32" s="112" t="s">
        <v>10</v>
      </c>
      <c r="D32" s="130" t="s">
        <v>75</v>
      </c>
      <c r="E32" s="124"/>
    </row>
    <row r="33" spans="1:5" ht="15.75">
      <c r="A33" s="125"/>
      <c r="B33" s="149"/>
      <c r="C33" s="127"/>
      <c r="D33" s="128"/>
      <c r="E33" s="124"/>
    </row>
    <row r="34" spans="1:5" ht="15.75">
      <c r="A34" s="125"/>
      <c r="B34" s="149"/>
      <c r="C34" s="127"/>
      <c r="D34" s="128"/>
      <c r="E34" s="124"/>
    </row>
    <row r="35" spans="1:5" ht="15.75">
      <c r="A35" s="125"/>
      <c r="B35" s="149"/>
      <c r="C35" s="127"/>
      <c r="D35" s="128"/>
      <c r="E35" s="124"/>
    </row>
    <row r="36" spans="1:5" ht="15.75">
      <c r="A36" s="125"/>
      <c r="B36" s="149"/>
      <c r="C36" s="127"/>
      <c r="D36" s="128"/>
      <c r="E36" s="124"/>
    </row>
    <row r="37" spans="1:5" ht="15.75" customHeight="1">
      <c r="A37" s="125"/>
      <c r="B37" s="149"/>
      <c r="C37" s="127"/>
      <c r="D37" s="128"/>
      <c r="E37" s="124">
        <f>SUM(D33:D37)</f>
        <v>0</v>
      </c>
    </row>
    <row r="38" spans="1:5" ht="15.75">
      <c r="A38" s="134"/>
      <c r="B38" s="146"/>
      <c r="C38" s="135" t="s">
        <v>67</v>
      </c>
      <c r="D38" s="107"/>
      <c r="E38" s="136" t="e">
        <f>+E9+E16-E23-+E30+E37</f>
        <v>#REF!</v>
      </c>
    </row>
    <row r="39" spans="1:5" ht="15.75">
      <c r="A39" s="137"/>
      <c r="B39" s="150"/>
      <c r="C39" s="139" t="s">
        <v>38</v>
      </c>
      <c r="D39" s="140"/>
      <c r="E39" s="117">
        <v>0</v>
      </c>
    </row>
    <row r="40" spans="1:6" ht="15.75">
      <c r="A40" s="141"/>
      <c r="B40" s="147"/>
      <c r="C40" s="142" t="s">
        <v>85</v>
      </c>
      <c r="D40" s="112"/>
      <c r="E40" s="143" t="e">
        <f>+E38-E39</f>
        <v>#REF!</v>
      </c>
      <c r="F40" s="66" t="e">
        <f>IF(E40&lt;-1,"Ikke korrekt avstemt",IF(E40&lt;0,"Øredifferanse",IF(E40&gt;1,"Ikke korrekt avstemt",IF(E40&gt;0,"Øresdifferanse","OK"))))</f>
        <v>#REF!</v>
      </c>
    </row>
    <row r="41" ht="15.75">
      <c r="A41" s="103"/>
    </row>
    <row r="42" spans="1:4" ht="16.5">
      <c r="A42" s="70" t="s">
        <v>70</v>
      </c>
      <c r="B42" s="56"/>
      <c r="C42" s="57" t="s">
        <v>71</v>
      </c>
      <c r="D42" s="82"/>
    </row>
    <row r="43" spans="1:4" ht="16.5">
      <c r="A43" s="59" t="s">
        <v>72</v>
      </c>
      <c r="B43" s="60"/>
      <c r="C43" s="57" t="s">
        <v>64</v>
      </c>
      <c r="D43" s="283"/>
    </row>
    <row r="44" ht="15.75">
      <c r="A44" s="103"/>
    </row>
    <row r="45" ht="15.75">
      <c r="A45" s="103"/>
    </row>
    <row r="46" ht="21.75" customHeight="1">
      <c r="A46" s="65" t="s">
        <v>76</v>
      </c>
    </row>
    <row r="47" ht="15.75">
      <c r="A47" s="103"/>
    </row>
    <row r="48" ht="15.75">
      <c r="A48" s="103"/>
    </row>
    <row r="49" ht="15.75">
      <c r="A49" s="103"/>
    </row>
    <row r="50" ht="15.75">
      <c r="A50" s="103"/>
    </row>
    <row r="51" ht="15.75">
      <c r="A51" s="103"/>
    </row>
    <row r="52" ht="15.75">
      <c r="A52" s="103"/>
    </row>
    <row r="53" ht="15.75">
      <c r="A53" s="103"/>
    </row>
    <row r="54" ht="15.75">
      <c r="A54" s="103"/>
    </row>
    <row r="55" ht="15.75">
      <c r="A55" s="103"/>
    </row>
    <row r="56" ht="15.75">
      <c r="A56" s="103"/>
    </row>
    <row r="57" ht="15.75">
      <c r="A57" s="103"/>
    </row>
    <row r="58" ht="15.75">
      <c r="A58" s="103"/>
    </row>
    <row r="59" ht="15.75">
      <c r="A59" s="103"/>
    </row>
    <row r="60" ht="15.75">
      <c r="A60" s="103"/>
    </row>
  </sheetData>
  <sheetProtection/>
  <hyperlinks>
    <hyperlink ref="A46" location="Råbalanse!A1" display="Tilbake"/>
  </hyperlinks>
  <printOptions/>
  <pageMargins left="0.787401575" right="0.36" top="0.77" bottom="0.984251969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47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9" width="10.140625" style="3" customWidth="1"/>
    <col min="10" max="10" width="16.28125" style="3" bestFit="1" customWidth="1"/>
    <col min="11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12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  <c r="H5" s="162"/>
      <c r="I5"/>
      <c r="J5"/>
      <c r="K5" s="176"/>
      <c r="L5"/>
    </row>
    <row r="6" spans="1:12" ht="19.5" customHeight="1">
      <c r="A6" s="19"/>
      <c r="B6" s="20"/>
      <c r="C6" s="20"/>
      <c r="D6" s="21"/>
      <c r="E6" s="22"/>
      <c r="H6" s="162"/>
      <c r="I6"/>
      <c r="J6"/>
      <c r="K6" s="176"/>
      <c r="L6"/>
    </row>
    <row r="7" spans="1:12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H7" s="162"/>
      <c r="I7"/>
      <c r="J7"/>
      <c r="K7" s="176"/>
      <c r="L7"/>
    </row>
    <row r="8" spans="1:12" ht="16.5" customHeight="1">
      <c r="A8" s="25"/>
      <c r="B8" s="28"/>
      <c r="C8" s="174"/>
      <c r="D8" s="29"/>
      <c r="E8" s="18"/>
      <c r="F8" s="3" t="s">
        <v>74</v>
      </c>
      <c r="H8" s="162"/>
      <c r="I8"/>
      <c r="J8"/>
      <c r="K8" s="176"/>
      <c r="L8"/>
    </row>
    <row r="9" spans="1:12" ht="16.5" customHeight="1">
      <c r="A9" s="25"/>
      <c r="B9" s="28"/>
      <c r="C9" s="174"/>
      <c r="D9" s="29"/>
      <c r="E9" s="18"/>
      <c r="H9" s="162"/>
      <c r="I9"/>
      <c r="J9"/>
      <c r="K9" s="176"/>
      <c r="L9"/>
    </row>
    <row r="10" spans="1:12" ht="16.5" customHeight="1">
      <c r="A10" s="25"/>
      <c r="B10" s="28"/>
      <c r="C10" s="174"/>
      <c r="D10" s="29"/>
      <c r="E10" s="18"/>
      <c r="H10" s="162"/>
      <c r="I10"/>
      <c r="J10"/>
      <c r="K10" s="176"/>
      <c r="L10"/>
    </row>
    <row r="11" spans="1:12" ht="16.5" customHeight="1">
      <c r="A11" s="25"/>
      <c r="B11" s="28"/>
      <c r="C11" s="174"/>
      <c r="D11" s="29"/>
      <c r="E11" s="18"/>
      <c r="H11" s="162"/>
      <c r="I11"/>
      <c r="J11"/>
      <c r="K11" s="176"/>
      <c r="L11"/>
    </row>
    <row r="12" spans="1:12" ht="16.5" customHeight="1">
      <c r="A12" s="25"/>
      <c r="B12" s="28"/>
      <c r="C12" s="174"/>
      <c r="D12" s="29"/>
      <c r="E12" s="18"/>
      <c r="H12" s="162"/>
      <c r="I12"/>
      <c r="J12"/>
      <c r="K12" s="176"/>
      <c r="L12"/>
    </row>
    <row r="13" spans="1:12" ht="16.5" customHeight="1">
      <c r="A13" s="25"/>
      <c r="B13" s="28"/>
      <c r="C13" s="174"/>
      <c r="D13" s="29"/>
      <c r="E13" s="18"/>
      <c r="H13" s="162"/>
      <c r="I13"/>
      <c r="J13"/>
      <c r="K13" s="176"/>
      <c r="L13"/>
    </row>
    <row r="14" spans="1:12" ht="16.5" customHeight="1">
      <c r="A14" s="25"/>
      <c r="B14" s="28"/>
      <c r="C14" s="174"/>
      <c r="D14" s="29"/>
      <c r="E14" s="18"/>
      <c r="H14" s="162"/>
      <c r="I14"/>
      <c r="J14"/>
      <c r="K14" s="176"/>
      <c r="L14"/>
    </row>
    <row r="15" spans="1:12" ht="16.5" customHeight="1">
      <c r="A15" s="25"/>
      <c r="B15" s="28"/>
      <c r="C15" s="174"/>
      <c r="D15" s="29"/>
      <c r="E15" s="18"/>
      <c r="H15" s="162"/>
      <c r="I15"/>
      <c r="J15"/>
      <c r="K15" s="176"/>
      <c r="L15"/>
    </row>
    <row r="16" spans="1:12" ht="16.5" customHeight="1">
      <c r="A16" s="25"/>
      <c r="B16" s="28"/>
      <c r="C16" s="174"/>
      <c r="D16" s="29"/>
      <c r="E16" s="18"/>
      <c r="H16" s="162"/>
      <c r="I16"/>
      <c r="J16"/>
      <c r="K16" s="176"/>
      <c r="L16"/>
    </row>
    <row r="17" spans="1:12" ht="16.5" customHeight="1">
      <c r="A17" s="25"/>
      <c r="B17" s="28"/>
      <c r="C17" s="174"/>
      <c r="D17" s="29"/>
      <c r="E17" s="18"/>
      <c r="H17" s="162"/>
      <c r="I17"/>
      <c r="J17"/>
      <c r="K17" s="176"/>
      <c r="L17"/>
    </row>
    <row r="18" spans="1:12" ht="16.5" customHeight="1">
      <c r="A18" s="25"/>
      <c r="B18" s="28"/>
      <c r="C18" s="174"/>
      <c r="D18" s="29"/>
      <c r="E18" s="18"/>
      <c r="H18" s="162"/>
      <c r="I18"/>
      <c r="J18"/>
      <c r="K18" s="176"/>
      <c r="L18"/>
    </row>
    <row r="19" spans="1:12" ht="16.5" customHeight="1">
      <c r="A19" s="25"/>
      <c r="B19" s="28"/>
      <c r="C19" s="174"/>
      <c r="D19" s="29"/>
      <c r="E19" s="18"/>
      <c r="H19" s="162"/>
      <c r="I19"/>
      <c r="J19"/>
      <c r="K19" s="176"/>
      <c r="L19"/>
    </row>
    <row r="20" spans="1:12" ht="16.5" customHeight="1">
      <c r="A20" s="25"/>
      <c r="B20" s="28"/>
      <c r="C20" s="178"/>
      <c r="D20" s="30"/>
      <c r="E20" s="18"/>
      <c r="H20" s="162"/>
      <c r="I20"/>
      <c r="J20"/>
      <c r="K20" s="176"/>
      <c r="L20"/>
    </row>
    <row r="21" spans="1:12" ht="16.5" customHeight="1">
      <c r="A21" s="25"/>
      <c r="B21" s="28"/>
      <c r="C21" s="178"/>
      <c r="D21" s="18"/>
      <c r="E21" s="18"/>
      <c r="H21" s="162"/>
      <c r="I21"/>
      <c r="J21"/>
      <c r="K21" s="176"/>
      <c r="L21"/>
    </row>
    <row r="22" spans="1:12" ht="16.5" customHeight="1">
      <c r="A22" s="31" t="s">
        <v>67</v>
      </c>
      <c r="B22" s="32"/>
      <c r="C22" s="33"/>
      <c r="D22" s="34">
        <f>SUM(D8:D21)</f>
        <v>0</v>
      </c>
      <c r="E22" s="34">
        <f>SUM(E8:E21)</f>
        <v>0</v>
      </c>
      <c r="H22" s="162"/>
      <c r="I22"/>
      <c r="J22"/>
      <c r="K22" s="176"/>
      <c r="L22"/>
    </row>
    <row r="23" spans="1:12" ht="16.5" customHeight="1">
      <c r="A23" s="35" t="s">
        <v>68</v>
      </c>
      <c r="B23" s="36"/>
      <c r="C23" s="37"/>
      <c r="D23" s="38"/>
      <c r="E23" s="39">
        <f>+D22-E22</f>
        <v>0</v>
      </c>
      <c r="H23" s="162"/>
      <c r="I23"/>
      <c r="J23"/>
      <c r="K23" s="176"/>
      <c r="L23"/>
    </row>
    <row r="24" spans="1:12" ht="16.5" customHeight="1">
      <c r="A24" s="40" t="s">
        <v>69</v>
      </c>
      <c r="B24" s="41"/>
      <c r="C24" s="42"/>
      <c r="D24" s="43"/>
      <c r="E24" s="44" t="e">
        <f>E5-E23</f>
        <v>#REF!</v>
      </c>
      <c r="F24" s="66" t="e">
        <f>IF(E24&lt;-1,"Ikke korrekt avstemt",IF(E24&lt;0,"Øredifferanse",IF(E24&gt;1,"Ikke korrekt avstemt",IF(E24&gt;0,"Øresdifferanse","OK"))))</f>
        <v>#REF!</v>
      </c>
      <c r="H24" s="162"/>
      <c r="I24"/>
      <c r="J24"/>
      <c r="K24" s="176"/>
      <c r="L24"/>
    </row>
    <row r="25" spans="1:12" ht="16.5" customHeight="1">
      <c r="A25" s="45"/>
      <c r="B25" s="46"/>
      <c r="C25" s="47"/>
      <c r="D25" s="48"/>
      <c r="E25" s="49"/>
      <c r="H25" s="162"/>
      <c r="I25"/>
      <c r="J25"/>
      <c r="K25" s="176"/>
      <c r="L25"/>
    </row>
    <row r="26" spans="1:12" ht="16.5" customHeight="1">
      <c r="A26" s="50"/>
      <c r="B26" s="51"/>
      <c r="C26" s="52"/>
      <c r="D26" s="53"/>
      <c r="E26" s="54"/>
      <c r="H26" s="162"/>
      <c r="I26"/>
      <c r="J26"/>
      <c r="K26" s="176"/>
      <c r="L26"/>
    </row>
    <row r="27" spans="1:12" ht="16.5" customHeight="1">
      <c r="A27" s="51"/>
      <c r="B27" s="51"/>
      <c r="C27" s="52"/>
      <c r="D27" s="54"/>
      <c r="H27" s="162"/>
      <c r="I27"/>
      <c r="J27"/>
      <c r="K27" s="176"/>
      <c r="L27"/>
    </row>
    <row r="28" spans="1:4" ht="24.75" customHeight="1">
      <c r="A28" s="55" t="s">
        <v>70</v>
      </c>
      <c r="B28" s="56"/>
      <c r="C28" s="57" t="s">
        <v>71</v>
      </c>
      <c r="D28" s="58"/>
    </row>
    <row r="29" spans="1:4" ht="24.75" customHeight="1">
      <c r="A29" s="59" t="s">
        <v>72</v>
      </c>
      <c r="B29" s="60"/>
      <c r="C29" s="57" t="s">
        <v>64</v>
      </c>
      <c r="D29" s="54"/>
    </row>
    <row r="30" spans="1:4" ht="16.5" customHeight="1">
      <c r="A30" s="52"/>
      <c r="B30" s="52"/>
      <c r="C30" s="52"/>
      <c r="D30" s="54"/>
    </row>
    <row r="31" spans="1:4" ht="16.5" customHeight="1">
      <c r="A31" s="65" t="s">
        <v>76</v>
      </c>
      <c r="B31" s="52"/>
      <c r="C31" s="52"/>
      <c r="D31" s="54"/>
    </row>
    <row r="32" spans="1:4" ht="16.5" customHeight="1">
      <c r="A32" s="52"/>
      <c r="B32" s="52"/>
      <c r="C32" s="52"/>
      <c r="D32" s="54"/>
    </row>
    <row r="33" spans="1:4" ht="16.5" customHeight="1">
      <c r="A33" s="52"/>
      <c r="B33" s="52"/>
      <c r="C33" s="52"/>
      <c r="D33" s="54"/>
    </row>
    <row r="34" spans="1:4" ht="16.5" customHeight="1">
      <c r="A34" s="52"/>
      <c r="B34" s="52"/>
      <c r="C34" s="61"/>
      <c r="D34" s="54"/>
    </row>
    <row r="35" ht="16.5" customHeight="1"/>
    <row r="36" ht="16.5" customHeight="1"/>
    <row r="37" ht="16.5" customHeight="1"/>
    <row r="38" ht="16.5" customHeight="1"/>
    <row r="39" ht="16.5" customHeight="1"/>
    <row r="40" ht="13.5" customHeight="1"/>
    <row r="41" ht="24.75" customHeight="1"/>
    <row r="42" ht="24.75" customHeight="1">
      <c r="E42" s="54"/>
    </row>
    <row r="43" ht="13.5" customHeight="1">
      <c r="E43" s="54"/>
    </row>
    <row r="44" ht="13.5" customHeight="1">
      <c r="E44" s="54"/>
    </row>
    <row r="45" ht="13.5" customHeight="1">
      <c r="E45" s="54"/>
    </row>
    <row r="46" spans="5:8" ht="13.5" customHeight="1">
      <c r="E46" s="54"/>
      <c r="F46" s="52"/>
      <c r="G46" s="52"/>
      <c r="H46" s="52"/>
    </row>
    <row r="47" ht="13.5">
      <c r="E47" s="54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</sheetData>
  <sheetProtection/>
  <mergeCells count="1">
    <mergeCell ref="B1:E1"/>
  </mergeCells>
  <hyperlinks>
    <hyperlink ref="A31" location="Råbalanse!A1" display="Tilbake"/>
  </hyperlinks>
  <printOptions/>
  <pageMargins left="0.787401575" right="0.787401575" top="0.5" bottom="0.48" header="0.5" footer="0.5"/>
  <pageSetup fitToHeight="1" fitToWidth="1"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75" zoomScaleNormal="75" zoomScalePageLayoutView="0" workbookViewId="0" topLeftCell="A19">
      <selection activeCell="B42" sqref="B42:B43"/>
    </sheetView>
  </sheetViews>
  <sheetFormatPr defaultColWidth="15.57421875" defaultRowHeight="12.75"/>
  <cols>
    <col min="1" max="1" width="14.140625" style="144" customWidth="1"/>
    <col min="2" max="2" width="13.57421875" style="104" customWidth="1"/>
    <col min="3" max="3" width="43.57421875" style="98" customWidth="1"/>
    <col min="4" max="4" width="19.00390625" style="98" customWidth="1"/>
    <col min="5" max="5" width="17.421875" style="98" customWidth="1"/>
    <col min="6" max="6" width="15.57421875" style="98" customWidth="1"/>
    <col min="7" max="9" width="15.57421875" style="99" customWidth="1"/>
    <col min="10" max="16384" width="15.57421875" style="98" customWidth="1"/>
  </cols>
  <sheetData>
    <row r="1" spans="1:3" ht="18">
      <c r="A1" s="95"/>
      <c r="B1" s="96"/>
      <c r="C1" s="97"/>
    </row>
    <row r="2" spans="1:3" ht="15.75">
      <c r="A2" s="97"/>
      <c r="B2" s="96"/>
      <c r="C2" s="97"/>
    </row>
    <row r="3" spans="1:3" ht="18">
      <c r="A3" s="100" t="s">
        <v>91</v>
      </c>
      <c r="B3" s="280" t="str">
        <f>+Råbalanse!B1</f>
        <v>Idrettslaget Aktivitet IL</v>
      </c>
      <c r="C3" s="97"/>
    </row>
    <row r="4" spans="1:3" ht="15.75">
      <c r="A4" s="97"/>
      <c r="B4" s="96"/>
      <c r="C4" s="97"/>
    </row>
    <row r="5" spans="1:3" ht="15.75">
      <c r="A5" s="101" t="s">
        <v>16</v>
      </c>
      <c r="B5" s="102">
        <f>+Råbalanse!B2</f>
        <v>42735</v>
      </c>
      <c r="C5" s="97"/>
    </row>
    <row r="6" ht="15.75">
      <c r="A6" s="103"/>
    </row>
    <row r="7" spans="1:5" ht="19.5">
      <c r="A7" s="105" t="s">
        <v>89</v>
      </c>
      <c r="B7" s="106"/>
      <c r="C7" s="279" t="e">
        <f>+Råbalanse!#REF!</f>
        <v>#REF!</v>
      </c>
      <c r="D7" s="108" t="s">
        <v>5</v>
      </c>
      <c r="E7" s="270" t="e">
        <f>+Råbalanse!#REF!</f>
        <v>#REF!</v>
      </c>
    </row>
    <row r="8" spans="1:5" ht="15.75">
      <c r="A8" s="110" t="s">
        <v>6</v>
      </c>
      <c r="B8" s="111"/>
      <c r="C8" s="112"/>
      <c r="D8" s="113"/>
      <c r="E8" s="114"/>
    </row>
    <row r="9" spans="1:5" ht="21.75" customHeight="1">
      <c r="A9" s="115"/>
      <c r="C9" s="116" t="s">
        <v>7</v>
      </c>
      <c r="E9" s="117" t="e">
        <f>Råbalanse!#REF!</f>
        <v>#REF!</v>
      </c>
    </row>
    <row r="10" spans="1:5" ht="24" customHeight="1">
      <c r="A10" s="118" t="s">
        <v>8</v>
      </c>
      <c r="B10" s="106"/>
      <c r="C10" s="107"/>
      <c r="D10" s="119"/>
      <c r="E10" s="120"/>
    </row>
    <row r="11" spans="1:5" ht="15.75">
      <c r="A11" s="129" t="s">
        <v>64</v>
      </c>
      <c r="B11" s="111" t="s">
        <v>9</v>
      </c>
      <c r="C11" s="112" t="s">
        <v>10</v>
      </c>
      <c r="D11" s="130" t="s">
        <v>75</v>
      </c>
      <c r="E11" s="124"/>
    </row>
    <row r="12" spans="1:5" ht="15.75">
      <c r="A12" s="125"/>
      <c r="B12" s="126"/>
      <c r="C12" s="127"/>
      <c r="D12" s="128"/>
      <c r="E12" s="124"/>
    </row>
    <row r="13" spans="1:5" ht="15.75">
      <c r="A13" s="125"/>
      <c r="B13" s="126"/>
      <c r="C13" s="127"/>
      <c r="D13" s="128"/>
      <c r="E13" s="124"/>
    </row>
    <row r="14" spans="1:5" ht="15.75">
      <c r="A14" s="125"/>
      <c r="B14" s="126"/>
      <c r="C14" s="288" t="s">
        <v>134</v>
      </c>
      <c r="D14" s="128"/>
      <c r="E14" s="124"/>
    </row>
    <row r="15" spans="1:5" ht="15.75">
      <c r="A15" s="125"/>
      <c r="B15" s="126"/>
      <c r="C15" s="127"/>
      <c r="D15" s="128"/>
      <c r="E15" s="124"/>
    </row>
    <row r="16" spans="1:5" ht="15.75">
      <c r="A16" s="125"/>
      <c r="B16" s="126"/>
      <c r="C16" s="127"/>
      <c r="D16" s="128"/>
      <c r="E16" s="124">
        <f>+SUM(D12:D16)</f>
        <v>0</v>
      </c>
    </row>
    <row r="17" spans="1:5" ht="15.75">
      <c r="A17" s="118" t="s">
        <v>11</v>
      </c>
      <c r="B17" s="106"/>
      <c r="C17" s="107"/>
      <c r="D17" s="119"/>
      <c r="E17" s="120"/>
    </row>
    <row r="18" spans="1:5" ht="15.75">
      <c r="A18" s="129" t="s">
        <v>64</v>
      </c>
      <c r="B18" s="111" t="s">
        <v>9</v>
      </c>
      <c r="C18" s="112" t="s">
        <v>10</v>
      </c>
      <c r="D18" s="130" t="s">
        <v>75</v>
      </c>
      <c r="E18" s="124"/>
    </row>
    <row r="19" spans="1:5" ht="15.75">
      <c r="A19" s="125"/>
      <c r="B19" s="126"/>
      <c r="C19" s="127"/>
      <c r="D19" s="128"/>
      <c r="E19" s="124"/>
    </row>
    <row r="20" spans="1:5" ht="15.75">
      <c r="A20" s="125"/>
      <c r="B20" s="126"/>
      <c r="C20" s="127"/>
      <c r="D20" s="128"/>
      <c r="E20" s="124"/>
    </row>
    <row r="21" spans="1:5" ht="15.75">
      <c r="A21" s="125"/>
      <c r="B21" s="126"/>
      <c r="C21" s="127"/>
      <c r="D21" s="128"/>
      <c r="E21" s="124"/>
    </row>
    <row r="22" spans="1:5" ht="15.75">
      <c r="A22" s="125"/>
      <c r="B22" s="126"/>
      <c r="C22" s="127"/>
      <c r="D22" s="128"/>
      <c r="E22" s="124"/>
    </row>
    <row r="23" spans="1:5" ht="15.75">
      <c r="A23" s="125"/>
      <c r="B23" s="126"/>
      <c r="C23" s="127"/>
      <c r="D23" s="128"/>
      <c r="E23" s="124">
        <f>SUM(D19:D23)</f>
        <v>0</v>
      </c>
    </row>
    <row r="24" spans="1:5" ht="15.75">
      <c r="A24" s="118" t="s">
        <v>12</v>
      </c>
      <c r="B24" s="106"/>
      <c r="C24" s="107"/>
      <c r="D24" s="119"/>
      <c r="E24" s="120"/>
    </row>
    <row r="25" spans="1:5" ht="15.75">
      <c r="A25" s="129" t="s">
        <v>64</v>
      </c>
      <c r="B25" s="111"/>
      <c r="C25" s="112" t="s">
        <v>10</v>
      </c>
      <c r="D25" s="130" t="s">
        <v>75</v>
      </c>
      <c r="E25" s="124"/>
    </row>
    <row r="26" spans="1:5" ht="15.75">
      <c r="A26" s="125"/>
      <c r="B26" s="131"/>
      <c r="C26" s="127"/>
      <c r="D26" s="128"/>
      <c r="E26" s="124"/>
    </row>
    <row r="27" spans="1:5" ht="15.75">
      <c r="A27" s="125"/>
      <c r="B27" s="131"/>
      <c r="C27" s="127"/>
      <c r="D27" s="128"/>
      <c r="E27" s="124"/>
    </row>
    <row r="28" spans="1:5" ht="15.75">
      <c r="A28" s="125"/>
      <c r="B28" s="131"/>
      <c r="C28" s="127"/>
      <c r="D28" s="128"/>
      <c r="E28" s="124"/>
    </row>
    <row r="29" spans="1:5" ht="15.75">
      <c r="A29" s="125"/>
      <c r="B29" s="131"/>
      <c r="C29" s="127"/>
      <c r="D29" s="128"/>
      <c r="E29" s="124"/>
    </row>
    <row r="30" spans="1:5" ht="15.75">
      <c r="A30" s="125"/>
      <c r="B30" s="131"/>
      <c r="C30" s="127"/>
      <c r="D30" s="128"/>
      <c r="E30" s="124">
        <f>+SUM(D26:D30)</f>
        <v>0</v>
      </c>
    </row>
    <row r="31" spans="1:5" ht="15.75">
      <c r="A31" s="133" t="s">
        <v>13</v>
      </c>
      <c r="B31" s="146"/>
      <c r="C31" s="107"/>
      <c r="D31" s="119"/>
      <c r="E31" s="120"/>
    </row>
    <row r="32" spans="1:5" ht="15.75">
      <c r="A32" s="129" t="s">
        <v>64</v>
      </c>
      <c r="B32" s="147"/>
      <c r="C32" s="112" t="s">
        <v>10</v>
      </c>
      <c r="D32" s="130" t="s">
        <v>75</v>
      </c>
      <c r="E32" s="124"/>
    </row>
    <row r="33" spans="1:5" ht="15.75">
      <c r="A33" s="125"/>
      <c r="B33" s="131"/>
      <c r="C33" s="127"/>
      <c r="D33" s="128"/>
      <c r="E33" s="124"/>
    </row>
    <row r="34" spans="1:5" ht="15.75">
      <c r="A34" s="125"/>
      <c r="B34" s="131"/>
      <c r="C34" s="127"/>
      <c r="D34" s="128"/>
      <c r="E34" s="124"/>
    </row>
    <row r="35" spans="1:5" ht="15.75">
      <c r="A35" s="125"/>
      <c r="B35" s="131"/>
      <c r="C35" s="127"/>
      <c r="D35" s="128"/>
      <c r="E35" s="124"/>
    </row>
    <row r="36" spans="1:5" ht="15.75">
      <c r="A36" s="125"/>
      <c r="B36" s="131"/>
      <c r="C36" s="127"/>
      <c r="D36" s="128"/>
      <c r="E36" s="124"/>
    </row>
    <row r="37" spans="1:5" ht="15.75">
      <c r="A37" s="125"/>
      <c r="B37" s="131"/>
      <c r="C37" s="127"/>
      <c r="D37" s="128"/>
      <c r="E37" s="124"/>
    </row>
    <row r="38" spans="1:5" ht="15.75" customHeight="1">
      <c r="A38" s="134"/>
      <c r="B38" s="146"/>
      <c r="C38" s="135" t="s">
        <v>67</v>
      </c>
      <c r="D38" s="107"/>
      <c r="E38" s="136" t="e">
        <f>+E9+E16-E23-E30+E37</f>
        <v>#REF!</v>
      </c>
    </row>
    <row r="39" spans="1:5" ht="15.75">
      <c r="A39" s="137"/>
      <c r="B39" s="150"/>
      <c r="C39" s="139" t="s">
        <v>38</v>
      </c>
      <c r="D39" s="140"/>
      <c r="E39" s="117">
        <v>0</v>
      </c>
    </row>
    <row r="40" spans="1:6" ht="15.75">
      <c r="A40" s="141"/>
      <c r="B40" s="147"/>
      <c r="C40" s="142" t="s">
        <v>85</v>
      </c>
      <c r="D40" s="112"/>
      <c r="E40" s="143" t="e">
        <f>+E38-E39</f>
        <v>#REF!</v>
      </c>
      <c r="F40" s="66" t="e">
        <f>IF(E40&lt;-1,"Ikke korrekt avstemt",IF(E40&lt;0,"Øredifferanse",IF(E40&gt;1,"Ikke korrekt avstemt",IF(E40&gt;0,"Øresdifferanse","OK"))))</f>
        <v>#REF!</v>
      </c>
    </row>
    <row r="41" ht="15.75">
      <c r="A41" s="103"/>
    </row>
    <row r="42" spans="1:4" ht="16.5">
      <c r="A42" s="70" t="s">
        <v>70</v>
      </c>
      <c r="B42" s="56"/>
      <c r="C42" s="57" t="s">
        <v>71</v>
      </c>
      <c r="D42" s="82"/>
    </row>
    <row r="43" spans="1:4" ht="16.5">
      <c r="A43" s="59" t="s">
        <v>72</v>
      </c>
      <c r="B43" s="60"/>
      <c r="C43" s="57" t="s">
        <v>64</v>
      </c>
      <c r="D43" s="283"/>
    </row>
    <row r="44" ht="15.75">
      <c r="A44" s="103"/>
    </row>
    <row r="45" ht="15.75">
      <c r="A45" s="103"/>
    </row>
    <row r="46" ht="15.75">
      <c r="A46" s="65" t="s">
        <v>76</v>
      </c>
    </row>
    <row r="47" ht="24" customHeight="1">
      <c r="A47" s="103"/>
    </row>
    <row r="48" ht="15.75">
      <c r="A48" s="103"/>
    </row>
    <row r="49" ht="21.75" customHeight="1">
      <c r="A49" s="103"/>
    </row>
    <row r="50" ht="15.75">
      <c r="A50" s="103"/>
    </row>
    <row r="51" ht="15.75">
      <c r="A51" s="103"/>
    </row>
    <row r="52" ht="15.75">
      <c r="A52" s="103"/>
    </row>
    <row r="53" ht="15.75">
      <c r="A53" s="103"/>
    </row>
    <row r="54" ht="15.75">
      <c r="A54" s="103"/>
    </row>
    <row r="55" ht="15.75">
      <c r="A55" s="103"/>
    </row>
    <row r="56" ht="15.75">
      <c r="A56" s="103"/>
    </row>
  </sheetData>
  <sheetProtection/>
  <hyperlinks>
    <hyperlink ref="A46" location="Råbalanse!A1" display="Tilbake"/>
  </hyperlinks>
  <printOptions/>
  <pageMargins left="0.56" right="0.53" top="0.5" bottom="0.71" header="0.5" footer="0.5"/>
  <pageSetup fitToHeight="1" fitToWidth="1" horizontalDpi="600" verticalDpi="600" orientation="portrait" paperSize="9" scale="75" r:id="rId1"/>
  <headerFooter alignWithMargins="0">
    <oddFooter>&amp;L&amp;D   &amp;T&amp;C&amp;A&amp;R&amp;F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22"/>
  </sheetPr>
  <dimension ref="A1:H37"/>
  <sheetViews>
    <sheetView zoomScalePageLayoutView="0" workbookViewId="0" topLeftCell="A1">
      <selection activeCell="A21" sqref="A21"/>
    </sheetView>
  </sheetViews>
  <sheetFormatPr defaultColWidth="10.140625" defaultRowHeight="15.75" customHeight="1"/>
  <cols>
    <col min="1" max="1" width="19.28125" style="3" customWidth="1"/>
    <col min="2" max="2" width="10.57421875" style="3" bestFit="1" customWidth="1"/>
    <col min="3" max="3" width="42.7109375" style="3" bestFit="1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+Råbalanse!B2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8"/>
      <c r="C8" s="26"/>
      <c r="D8" s="29"/>
      <c r="E8" s="30"/>
    </row>
    <row r="9" spans="1:5" ht="16.5" customHeight="1">
      <c r="A9" s="25"/>
      <c r="B9" s="28"/>
      <c r="C9" s="26"/>
      <c r="D9" s="29"/>
      <c r="E9" s="30"/>
    </row>
    <row r="10" spans="1:5" ht="16.5" customHeight="1">
      <c r="A10" s="25"/>
      <c r="B10" s="28"/>
      <c r="C10" s="26"/>
      <c r="D10" s="30"/>
      <c r="E10" s="30"/>
    </row>
    <row r="11" spans="1:5" ht="16.5" customHeight="1">
      <c r="A11" s="25"/>
      <c r="B11" s="28"/>
      <c r="C11" s="26"/>
      <c r="D11" s="18"/>
      <c r="E11" s="18"/>
    </row>
    <row r="12" spans="1:5" ht="16.5" customHeight="1">
      <c r="A12" s="31" t="s">
        <v>67</v>
      </c>
      <c r="B12" s="32"/>
      <c r="C12" s="33"/>
      <c r="D12" s="34">
        <f>SUM(D8:D11)</f>
        <v>0</v>
      </c>
      <c r="E12" s="34">
        <f>SUM(E8:E11)</f>
        <v>0</v>
      </c>
    </row>
    <row r="13" spans="1:5" ht="16.5" customHeight="1">
      <c r="A13" s="35" t="s">
        <v>68</v>
      </c>
      <c r="B13" s="36"/>
      <c r="C13" s="37"/>
      <c r="D13" s="38"/>
      <c r="E13" s="39">
        <f>+D12-E12</f>
        <v>0</v>
      </c>
    </row>
    <row r="14" spans="1:6" ht="16.5" customHeight="1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</row>
    <row r="15" spans="1:5" ht="16.5" customHeight="1">
      <c r="A15" s="45"/>
      <c r="B15" s="46"/>
      <c r="C15" s="47"/>
      <c r="D15" s="48"/>
      <c r="E15" s="49"/>
    </row>
    <row r="16" spans="1:5" ht="16.5" customHeight="1">
      <c r="A16" s="50"/>
      <c r="B16" s="51"/>
      <c r="C16" s="52"/>
      <c r="D16" s="53"/>
      <c r="E16" s="54"/>
    </row>
    <row r="17" spans="1:4" ht="16.5" customHeight="1">
      <c r="A17" s="51"/>
      <c r="B17" s="51"/>
      <c r="C17" s="52"/>
      <c r="D17" s="54"/>
    </row>
    <row r="18" spans="1:4" ht="24.75" customHeight="1">
      <c r="A18" s="55" t="s">
        <v>70</v>
      </c>
      <c r="B18" s="56" t="s">
        <v>74</v>
      </c>
      <c r="C18" s="57" t="s">
        <v>71</v>
      </c>
      <c r="D18" s="58"/>
    </row>
    <row r="19" spans="1:4" ht="24.75" customHeight="1">
      <c r="A19" s="59" t="s">
        <v>72</v>
      </c>
      <c r="B19" s="60" t="s">
        <v>74</v>
      </c>
      <c r="C19" s="57" t="s">
        <v>64</v>
      </c>
      <c r="D19" s="54"/>
    </row>
    <row r="20" spans="1:4" ht="16.5" customHeight="1">
      <c r="A20" s="52"/>
      <c r="B20" s="52"/>
      <c r="C20" s="52"/>
      <c r="D20" s="54"/>
    </row>
    <row r="21" spans="1:4" ht="16.5" customHeight="1">
      <c r="A21" s="65" t="s">
        <v>76</v>
      </c>
      <c r="B21" s="52"/>
      <c r="C21" s="52"/>
      <c r="D21" s="54"/>
    </row>
    <row r="22" spans="1:4" ht="16.5" customHeight="1">
      <c r="A22" s="52"/>
      <c r="B22" s="52"/>
      <c r="C22" s="52"/>
      <c r="D22" s="54"/>
    </row>
    <row r="23" spans="1:4" ht="16.5" customHeight="1">
      <c r="A23" s="52"/>
      <c r="B23" s="52"/>
      <c r="C23" s="52"/>
      <c r="D23" s="54"/>
    </row>
    <row r="24" spans="1:4" ht="16.5" customHeight="1">
      <c r="A24" s="52"/>
      <c r="B24" s="52"/>
      <c r="C24" s="61"/>
      <c r="D24" s="54"/>
    </row>
    <row r="25" ht="16.5" customHeight="1"/>
    <row r="26" ht="16.5" customHeight="1"/>
    <row r="27" ht="16.5" customHeight="1"/>
    <row r="28" ht="16.5" customHeight="1"/>
    <row r="29" ht="16.5" customHeight="1"/>
    <row r="30" ht="13.5" customHeight="1"/>
    <row r="31" ht="24.75" customHeight="1"/>
    <row r="32" ht="24.75" customHeight="1">
      <c r="E32" s="54"/>
    </row>
    <row r="33" ht="13.5" customHeight="1">
      <c r="E33" s="54"/>
    </row>
    <row r="34" ht="13.5" customHeight="1">
      <c r="E34" s="54"/>
    </row>
    <row r="35" ht="13.5" customHeight="1">
      <c r="E35" s="54"/>
    </row>
    <row r="36" spans="5:8" ht="13.5" customHeight="1">
      <c r="E36" s="54"/>
      <c r="F36" s="52"/>
      <c r="G36" s="52"/>
      <c r="H36" s="52"/>
    </row>
    <row r="37" ht="13.5">
      <c r="E37" s="54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</sheetData>
  <sheetProtection/>
  <mergeCells count="1">
    <mergeCell ref="B1:E1"/>
  </mergeCells>
  <hyperlinks>
    <hyperlink ref="A21" location="Råbalanse!A1" display="Tilbake"/>
  </hyperlinks>
  <printOptions/>
  <pageMargins left="0.787401575" right="0.787401575" top="0.7" bottom="0.984251969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22"/>
  </sheetPr>
  <dimension ref="A1:H37"/>
  <sheetViews>
    <sheetView zoomScalePageLayoutView="0" workbookViewId="0" topLeftCell="A1">
      <selection activeCell="A21" sqref="A21"/>
    </sheetView>
  </sheetViews>
  <sheetFormatPr defaultColWidth="10.140625" defaultRowHeight="15.75" customHeight="1"/>
  <cols>
    <col min="1" max="1" width="18.57421875" style="3" customWidth="1"/>
    <col min="2" max="2" width="17.7109375" style="3" customWidth="1"/>
    <col min="3" max="3" width="38.281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8"/>
      <c r="C8" s="26"/>
      <c r="D8" s="29"/>
      <c r="E8" s="30"/>
    </row>
    <row r="9" spans="1:5" ht="16.5" customHeight="1">
      <c r="A9" s="25"/>
      <c r="B9" s="28"/>
      <c r="C9" s="26"/>
      <c r="D9" s="29"/>
      <c r="E9" s="30"/>
    </row>
    <row r="10" spans="1:5" ht="16.5" customHeight="1">
      <c r="A10" s="25"/>
      <c r="B10" s="28"/>
      <c r="C10" s="26"/>
      <c r="D10" s="30"/>
      <c r="E10" s="30"/>
    </row>
    <row r="11" spans="1:5" ht="16.5" customHeight="1">
      <c r="A11" s="25"/>
      <c r="B11" s="28"/>
      <c r="C11" s="26"/>
      <c r="D11" s="18"/>
      <c r="E11" s="18"/>
    </row>
    <row r="12" spans="1:5" ht="16.5" customHeight="1">
      <c r="A12" s="31" t="s">
        <v>67</v>
      </c>
      <c r="B12" s="32"/>
      <c r="C12" s="33"/>
      <c r="D12" s="34">
        <f>SUM(D8:D11)</f>
        <v>0</v>
      </c>
      <c r="E12" s="34">
        <f>SUM(E8:E11)</f>
        <v>0</v>
      </c>
    </row>
    <row r="13" spans="1:5" ht="16.5" customHeight="1">
      <c r="A13" s="35" t="s">
        <v>68</v>
      </c>
      <c r="B13" s="36"/>
      <c r="C13" s="37"/>
      <c r="D13" s="38"/>
      <c r="E13" s="39">
        <f>+D12-E12</f>
        <v>0</v>
      </c>
    </row>
    <row r="14" spans="1:6" ht="16.5" customHeight="1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</row>
    <row r="15" spans="1:5" ht="16.5" customHeight="1">
      <c r="A15" s="45"/>
      <c r="B15" s="46"/>
      <c r="C15" s="47"/>
      <c r="D15" s="48"/>
      <c r="E15" s="49"/>
    </row>
    <row r="16" spans="1:5" ht="16.5" customHeight="1">
      <c r="A16" s="50"/>
      <c r="B16" s="51"/>
      <c r="C16" s="52"/>
      <c r="D16" s="53"/>
      <c r="E16" s="54"/>
    </row>
    <row r="17" spans="1:4" ht="16.5" customHeight="1">
      <c r="A17" s="51"/>
      <c r="B17" s="51"/>
      <c r="C17" s="52"/>
      <c r="D17" s="54"/>
    </row>
    <row r="18" spans="1:4" ht="24.75" customHeight="1">
      <c r="A18" s="55" t="s">
        <v>70</v>
      </c>
      <c r="B18" s="56" t="s">
        <v>74</v>
      </c>
      <c r="C18" s="57" t="s">
        <v>71</v>
      </c>
      <c r="D18" s="58"/>
    </row>
    <row r="19" spans="1:4" ht="24.75" customHeight="1">
      <c r="A19" s="59" t="s">
        <v>72</v>
      </c>
      <c r="B19" s="60" t="s">
        <v>74</v>
      </c>
      <c r="C19" s="57" t="s">
        <v>64</v>
      </c>
      <c r="D19" s="54"/>
    </row>
    <row r="20" spans="1:4" ht="16.5" customHeight="1">
      <c r="A20" s="52"/>
      <c r="B20" s="52"/>
      <c r="C20" s="52"/>
      <c r="D20" s="54"/>
    </row>
    <row r="21" spans="1:4" ht="16.5" customHeight="1">
      <c r="A21" s="65" t="s">
        <v>76</v>
      </c>
      <c r="B21" s="52"/>
      <c r="C21" s="52"/>
      <c r="D21" s="54"/>
    </row>
    <row r="22" spans="1:4" ht="16.5" customHeight="1">
      <c r="A22" s="52"/>
      <c r="B22" s="52"/>
      <c r="C22" s="52"/>
      <c r="D22" s="54"/>
    </row>
    <row r="23" spans="1:4" ht="16.5" customHeight="1">
      <c r="A23" s="52"/>
      <c r="B23" s="52"/>
      <c r="C23" s="52"/>
      <c r="D23" s="54"/>
    </row>
    <row r="24" spans="1:4" ht="16.5" customHeight="1">
      <c r="A24" s="52"/>
      <c r="B24" s="52"/>
      <c r="C24" s="61"/>
      <c r="D24" s="54"/>
    </row>
    <row r="25" ht="16.5" customHeight="1"/>
    <row r="26" ht="16.5" customHeight="1"/>
    <row r="27" ht="16.5" customHeight="1"/>
    <row r="28" ht="16.5" customHeight="1"/>
    <row r="29" ht="16.5" customHeight="1"/>
    <row r="30" ht="13.5" customHeight="1"/>
    <row r="31" ht="24.75" customHeight="1"/>
    <row r="32" ht="24.75" customHeight="1">
      <c r="E32" s="54"/>
    </row>
    <row r="33" ht="13.5" customHeight="1">
      <c r="E33" s="54"/>
    </row>
    <row r="34" ht="13.5" customHeight="1">
      <c r="E34" s="54"/>
    </row>
    <row r="35" ht="13.5" customHeight="1">
      <c r="E35" s="54"/>
    </row>
    <row r="36" spans="5:8" ht="13.5" customHeight="1">
      <c r="E36" s="54"/>
      <c r="F36" s="52"/>
      <c r="G36" s="52"/>
      <c r="H36" s="52"/>
    </row>
    <row r="37" ht="13.5">
      <c r="E37" s="54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</sheetData>
  <sheetProtection/>
  <mergeCells count="1">
    <mergeCell ref="B1:E1"/>
  </mergeCells>
  <hyperlinks>
    <hyperlink ref="A21" location="Råbalanse!A1" display="Tilbake"/>
  </hyperlinks>
  <printOptions/>
  <pageMargins left="0.787401575" right="0.787401575" top="0.78" bottom="0.984251969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A11" sqref="A11"/>
    </sheetView>
  </sheetViews>
  <sheetFormatPr defaultColWidth="10.140625" defaultRowHeight="15.75" customHeight="1"/>
  <cols>
    <col min="1" max="1" width="23.7109375" style="374" bestFit="1" customWidth="1"/>
    <col min="2" max="2" width="15.421875" style="374" customWidth="1"/>
    <col min="3" max="3" width="33.140625" style="374" customWidth="1"/>
    <col min="4" max="4" width="13.28125" style="428" customWidth="1"/>
    <col min="5" max="5" width="16.421875" style="428" bestFit="1" customWidth="1"/>
    <col min="6" max="16384" width="10.140625" style="374" customWidth="1"/>
  </cols>
  <sheetData>
    <row r="1" spans="1:5" ht="20.25" customHeight="1" thickBot="1">
      <c r="A1" s="371" t="str">
        <f>Råbalanse!B1</f>
        <v>Idrettslaget Aktivitet IL</v>
      </c>
      <c r="B1" s="372"/>
      <c r="C1" s="372"/>
      <c r="D1" s="372"/>
      <c r="E1" s="373"/>
    </row>
    <row r="2" spans="1:5" ht="20.25" customHeight="1">
      <c r="A2" s="375" t="s">
        <v>54</v>
      </c>
      <c r="B2" s="376">
        <f>+Råbalanse!A17</f>
        <v>2050</v>
      </c>
      <c r="C2" s="376" t="str">
        <f>+Råbalanse!B17</f>
        <v>Egenkapital</v>
      </c>
      <c r="D2" s="377"/>
      <c r="E2" s="378"/>
    </row>
    <row r="3" spans="1:5" ht="18.75" customHeight="1">
      <c r="A3" s="375" t="s">
        <v>61</v>
      </c>
      <c r="B3" s="379">
        <f>Råbalanse!B2</f>
        <v>42735</v>
      </c>
      <c r="C3" s="380"/>
      <c r="D3" s="381"/>
      <c r="E3" s="381"/>
    </row>
    <row r="4" spans="1:5" ht="15.75">
      <c r="A4" s="382"/>
      <c r="B4" s="382"/>
      <c r="C4" s="382"/>
      <c r="D4" s="383"/>
      <c r="E4" s="384"/>
    </row>
    <row r="5" spans="1:5" ht="19.5" customHeight="1">
      <c r="A5" s="385" t="s">
        <v>62</v>
      </c>
      <c r="B5" s="386"/>
      <c r="C5" s="387"/>
      <c r="D5" s="388" t="s">
        <v>63</v>
      </c>
      <c r="E5" s="389">
        <f>Råbalanse!C17</f>
        <v>-542606.78</v>
      </c>
    </row>
    <row r="6" spans="1:5" ht="19.5" customHeight="1">
      <c r="A6" s="390"/>
      <c r="B6" s="391"/>
      <c r="C6" s="391"/>
      <c r="D6" s="392"/>
      <c r="E6" s="393"/>
    </row>
    <row r="7" spans="1:5" ht="19.5" customHeight="1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</row>
    <row r="8" spans="1:5" ht="12.75">
      <c r="A8" s="397">
        <v>41640</v>
      </c>
      <c r="B8" s="398">
        <v>95001</v>
      </c>
      <c r="C8" s="455" t="s">
        <v>196</v>
      </c>
      <c r="D8" s="460"/>
      <c r="E8" s="457">
        <v>596460</v>
      </c>
    </row>
    <row r="9" spans="1:5" ht="12.75">
      <c r="A9" s="397">
        <v>42004</v>
      </c>
      <c r="B9" s="398">
        <v>95083</v>
      </c>
      <c r="C9" s="455" t="s">
        <v>198</v>
      </c>
      <c r="D9" s="457">
        <v>63850.22</v>
      </c>
      <c r="E9" s="457"/>
    </row>
    <row r="10" spans="1:5" ht="12.75">
      <c r="A10" s="397">
        <v>42369</v>
      </c>
      <c r="B10" s="398">
        <v>950101</v>
      </c>
      <c r="C10" s="455" t="s">
        <v>197</v>
      </c>
      <c r="D10" s="457"/>
      <c r="E10" s="457">
        <v>9997</v>
      </c>
    </row>
    <row r="11" spans="1:5" ht="12.75">
      <c r="A11" s="397"/>
      <c r="B11" s="398"/>
      <c r="C11" s="403"/>
      <c r="D11" s="460"/>
      <c r="E11" s="545"/>
    </row>
    <row r="12" spans="1:5" ht="12.75">
      <c r="A12" s="397"/>
      <c r="B12" s="398"/>
      <c r="C12" s="455"/>
      <c r="D12" s="460"/>
      <c r="E12" s="457"/>
    </row>
    <row r="13" spans="1:5" ht="12.75">
      <c r="A13" s="397"/>
      <c r="B13" s="398"/>
      <c r="C13" s="455"/>
      <c r="D13" s="457"/>
      <c r="E13" s="457"/>
    </row>
    <row r="14" spans="1:9" ht="12.75">
      <c r="A14" s="397"/>
      <c r="B14" s="398"/>
      <c r="C14" s="403"/>
      <c r="D14" s="460"/>
      <c r="E14" s="545"/>
      <c r="I14" s="464"/>
    </row>
    <row r="15" spans="1:9" ht="16.5" customHeight="1">
      <c r="A15" s="397"/>
      <c r="B15" s="398"/>
      <c r="C15" s="403"/>
      <c r="D15" s="401"/>
      <c r="E15" s="401"/>
      <c r="I15" s="464"/>
    </row>
    <row r="16" spans="1:9" ht="16.5" customHeight="1">
      <c r="A16" s="397"/>
      <c r="B16" s="398"/>
      <c r="C16" s="403"/>
      <c r="D16" s="401"/>
      <c r="E16" s="401"/>
      <c r="I16" s="464"/>
    </row>
    <row r="17" spans="1:9" ht="16.5" customHeight="1">
      <c r="A17" s="404" t="s">
        <v>67</v>
      </c>
      <c r="B17" s="405"/>
      <c r="C17" s="406"/>
      <c r="D17" s="407">
        <f>SUM(D8:D16)</f>
        <v>63850.22</v>
      </c>
      <c r="E17" s="407">
        <f>SUM(E8:E16)</f>
        <v>606457</v>
      </c>
      <c r="I17" s="464"/>
    </row>
    <row r="18" spans="1:9" ht="16.5" customHeight="1">
      <c r="A18" s="679" t="s">
        <v>68</v>
      </c>
      <c r="B18" s="680"/>
      <c r="C18" s="681"/>
      <c r="D18" s="682"/>
      <c r="E18" s="683">
        <f>+D17-E17</f>
        <v>-542606.78</v>
      </c>
      <c r="I18" s="464"/>
    </row>
    <row r="19" spans="1:9" ht="16.5" customHeight="1">
      <c r="A19" s="684" t="s">
        <v>69</v>
      </c>
      <c r="B19" s="685"/>
      <c r="C19" s="686"/>
      <c r="D19" s="687"/>
      <c r="E19" s="688">
        <f>E5-E18</f>
        <v>0</v>
      </c>
      <c r="F19" s="418" t="str">
        <f>IF(E19&lt;-1,"Ikke korrekt avstemt",IF(E19&lt;0,"Øredifferanse",IF(E19&gt;1,"Ikke korrekt avstemt",IF(E19&gt;0,"Øresdifferanse","OK"))))</f>
        <v>OK</v>
      </c>
      <c r="I19" s="464"/>
    </row>
    <row r="20" spans="1:9" ht="16.5" customHeight="1">
      <c r="A20" s="447"/>
      <c r="B20" s="448"/>
      <c r="C20" s="449"/>
      <c r="D20" s="450"/>
      <c r="E20" s="451"/>
      <c r="I20" s="464"/>
    </row>
    <row r="21" spans="1:4" ht="12.75">
      <c r="A21" s="424" t="s">
        <v>70</v>
      </c>
      <c r="B21" s="425" t="s">
        <v>153</v>
      </c>
      <c r="C21" s="426" t="s">
        <v>71</v>
      </c>
      <c r="D21" s="427"/>
    </row>
    <row r="22" spans="1:4" ht="12.75">
      <c r="A22" s="429" t="s">
        <v>72</v>
      </c>
      <c r="B22" s="430"/>
      <c r="C22" s="426" t="s">
        <v>64</v>
      </c>
      <c r="D22" s="423"/>
    </row>
    <row r="23" spans="1:4" ht="16.5" customHeight="1">
      <c r="A23" s="421"/>
      <c r="B23" s="421"/>
      <c r="C23" s="421"/>
      <c r="D23" s="423"/>
    </row>
    <row r="24" spans="1:4" ht="16.5" customHeight="1">
      <c r="A24" s="431"/>
      <c r="B24" s="421"/>
      <c r="C24" s="421"/>
      <c r="D24" s="423"/>
    </row>
    <row r="25" spans="1:4" ht="16.5" customHeight="1">
      <c r="A25" s="421"/>
      <c r="B25" s="421"/>
      <c r="C25" s="421"/>
      <c r="D25" s="423"/>
    </row>
    <row r="26" spans="1:4" ht="16.5" customHeight="1">
      <c r="A26" s="421"/>
      <c r="B26" s="421"/>
      <c r="C26" s="421"/>
      <c r="D26" s="423"/>
    </row>
    <row r="27" spans="1:4" ht="16.5" customHeight="1">
      <c r="A27" s="421"/>
      <c r="B27" s="546"/>
      <c r="C27" s="435"/>
      <c r="D27" s="423"/>
    </row>
    <row r="28" ht="16.5" customHeight="1"/>
    <row r="29" ht="16.5" customHeight="1"/>
    <row r="30" ht="16.5" customHeight="1"/>
    <row r="31" ht="16.5" customHeight="1"/>
    <row r="32" ht="16.5" customHeight="1"/>
    <row r="33" ht="13.5" customHeight="1"/>
    <row r="34" ht="24.75" customHeight="1"/>
    <row r="35" ht="24.75" customHeight="1">
      <c r="E35" s="423"/>
    </row>
    <row r="36" ht="13.5" customHeight="1">
      <c r="E36" s="423"/>
    </row>
    <row r="37" ht="13.5" customHeight="1">
      <c r="E37" s="423"/>
    </row>
    <row r="38" ht="13.5" customHeight="1">
      <c r="E38" s="423"/>
    </row>
    <row r="39" spans="5:8" ht="13.5" customHeight="1">
      <c r="E39" s="423"/>
      <c r="F39" s="421"/>
      <c r="G39" s="421"/>
      <c r="H39" s="421"/>
    </row>
    <row r="40" ht="12.75">
      <c r="E40" s="423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</sheetData>
  <sheetProtection/>
  <mergeCells count="1">
    <mergeCell ref="A1:E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13.140625" style="0" customWidth="1"/>
    <col min="2" max="2" width="22.8515625" style="0" customWidth="1"/>
    <col min="3" max="3" width="19.421875" style="0" customWidth="1"/>
    <col min="4" max="7" width="14.421875" style="0" customWidth="1"/>
    <col min="8" max="8" width="13.421875" style="0" bestFit="1" customWidth="1"/>
    <col min="9" max="9" width="2.8515625" style="0" customWidth="1"/>
    <col min="10" max="10" width="3.28125" style="0" customWidth="1"/>
    <col min="11" max="11" width="12.28125" style="0" bestFit="1" customWidth="1"/>
    <col min="12" max="12" width="6.140625" style="0" customWidth="1"/>
  </cols>
  <sheetData>
    <row r="1" spans="1:9" ht="20.25">
      <c r="A1" s="2"/>
      <c r="B1" s="289" t="str">
        <f>Råbalanse!B1</f>
        <v>Idrettslaget Aktivitet IL</v>
      </c>
      <c r="C1" s="289"/>
      <c r="D1" s="289"/>
      <c r="E1" s="289"/>
      <c r="F1" s="289"/>
      <c r="G1" s="289"/>
      <c r="H1" s="289"/>
      <c r="I1" s="3"/>
    </row>
    <row r="2" spans="1:9" ht="20.25">
      <c r="A2" s="4" t="s">
        <v>54</v>
      </c>
      <c r="B2" s="5" t="s">
        <v>46</v>
      </c>
      <c r="C2" s="5" t="s">
        <v>47</v>
      </c>
      <c r="D2" s="6"/>
      <c r="E2" s="6"/>
      <c r="F2" s="6"/>
      <c r="G2" s="6"/>
      <c r="H2" s="7"/>
      <c r="I2" s="3"/>
    </row>
    <row r="3" spans="1:9" ht="20.25">
      <c r="A3" s="4" t="s">
        <v>61</v>
      </c>
      <c r="B3" s="8">
        <f>Råbalanse!B2</f>
        <v>42735</v>
      </c>
      <c r="C3" s="9"/>
      <c r="D3" s="10"/>
      <c r="E3" s="10"/>
      <c r="F3" s="10"/>
      <c r="G3" s="10"/>
      <c r="H3" s="10"/>
      <c r="I3" s="3"/>
    </row>
    <row r="4" spans="2:9" ht="13.5">
      <c r="B4" s="52"/>
      <c r="C4" s="52"/>
      <c r="D4" s="54"/>
      <c r="E4" s="54"/>
      <c r="F4" s="54"/>
      <c r="G4" s="54"/>
      <c r="H4" s="27"/>
      <c r="I4" s="3"/>
    </row>
    <row r="6" spans="1:12" ht="15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40"/>
    </row>
    <row r="7" spans="1:12" ht="12.75">
      <c r="A7" s="202"/>
      <c r="B7" s="203"/>
      <c r="C7" s="203"/>
      <c r="D7" s="203"/>
      <c r="E7" s="203"/>
      <c r="F7" s="203"/>
      <c r="G7" s="203"/>
      <c r="H7" s="203"/>
      <c r="I7" s="203"/>
      <c r="J7" s="202"/>
      <c r="K7" s="203"/>
      <c r="L7" s="204"/>
    </row>
    <row r="8" spans="1:12" ht="12.75">
      <c r="A8" s="202"/>
      <c r="B8" s="203"/>
      <c r="C8" s="203"/>
      <c r="D8" s="203"/>
      <c r="E8" s="203"/>
      <c r="F8" s="203"/>
      <c r="G8" s="203"/>
      <c r="H8" s="203"/>
      <c r="I8" s="203"/>
      <c r="J8" s="202"/>
      <c r="K8" s="203"/>
      <c r="L8" s="204"/>
    </row>
    <row r="9" spans="1:12" ht="12.75">
      <c r="A9" s="205"/>
      <c r="B9" s="203"/>
      <c r="C9" s="235" t="s">
        <v>78</v>
      </c>
      <c r="D9" s="235" t="s">
        <v>45</v>
      </c>
      <c r="E9" s="235" t="s">
        <v>39</v>
      </c>
      <c r="F9" s="235" t="s">
        <v>92</v>
      </c>
      <c r="G9" s="235" t="s">
        <v>93</v>
      </c>
      <c r="H9" s="235" t="s">
        <v>94</v>
      </c>
      <c r="I9" s="203"/>
      <c r="J9" s="202"/>
      <c r="K9" s="241" t="s">
        <v>48</v>
      </c>
      <c r="L9" s="204"/>
    </row>
    <row r="10" spans="1:13" ht="12.75">
      <c r="A10" s="281" t="e">
        <f>+Råbalanse!#REF!</f>
        <v>#REF!</v>
      </c>
      <c r="B10" s="282" t="e">
        <f>+Råbalanse!#REF!</f>
        <v>#REF!</v>
      </c>
      <c r="C10" s="206"/>
      <c r="D10" s="206"/>
      <c r="E10" s="206"/>
      <c r="F10" s="206"/>
      <c r="G10" s="206"/>
      <c r="H10" s="206"/>
      <c r="I10" s="206"/>
      <c r="J10" s="232"/>
      <c r="K10" s="206">
        <f>SUM(C10:I10)</f>
        <v>0</v>
      </c>
      <c r="L10" s="233"/>
      <c r="M10" s="66"/>
    </row>
    <row r="11" spans="1:12" ht="12.75">
      <c r="A11" s="281" t="e">
        <f>+Råbalanse!#REF!</f>
        <v>#REF!</v>
      </c>
      <c r="B11" s="282" t="e">
        <f>+Råbalanse!#REF!</f>
        <v>#REF!</v>
      </c>
      <c r="C11" s="206"/>
      <c r="D11" s="206"/>
      <c r="E11" s="206"/>
      <c r="F11" s="206"/>
      <c r="G11" s="206"/>
      <c r="H11" s="206"/>
      <c r="I11" s="206"/>
      <c r="J11" s="232"/>
      <c r="K11" s="206">
        <f>SUM(C11:I11)</f>
        <v>0</v>
      </c>
      <c r="L11" s="233"/>
    </row>
    <row r="12" spans="1:12" ht="12.75">
      <c r="A12" s="281" t="e">
        <f>+Råbalanse!#REF!</f>
        <v>#REF!</v>
      </c>
      <c r="B12" s="282" t="e">
        <f>+Råbalanse!#REF!</f>
        <v>#REF!</v>
      </c>
      <c r="C12" s="206"/>
      <c r="D12" s="206"/>
      <c r="E12" s="206"/>
      <c r="F12" s="206"/>
      <c r="G12" s="206"/>
      <c r="H12" s="206"/>
      <c r="I12" s="206"/>
      <c r="J12" s="232"/>
      <c r="K12" s="206">
        <f>SUM(C12:I12)</f>
        <v>0</v>
      </c>
      <c r="L12" s="233"/>
    </row>
    <row r="13" spans="1:12" ht="12.75">
      <c r="A13" s="281" t="e">
        <f>+Råbalanse!#REF!</f>
        <v>#REF!</v>
      </c>
      <c r="B13" s="282" t="e">
        <f>+Råbalanse!#REF!</f>
        <v>#REF!</v>
      </c>
      <c r="C13" s="207"/>
      <c r="D13" s="207"/>
      <c r="E13" s="207"/>
      <c r="F13" s="207"/>
      <c r="G13" s="207"/>
      <c r="H13" s="207"/>
      <c r="I13" s="206"/>
      <c r="J13" s="232"/>
      <c r="K13" s="206">
        <f>SUM(C13:I13)</f>
        <v>0</v>
      </c>
      <c r="L13" s="233"/>
    </row>
    <row r="14" spans="1:12" ht="12.75">
      <c r="A14" s="236"/>
      <c r="B14" s="237"/>
      <c r="C14" s="206">
        <f aca="true" t="shared" si="0" ref="C14:H14">SUM(C10:C13)</f>
        <v>0</v>
      </c>
      <c r="D14" s="206">
        <f t="shared" si="0"/>
        <v>0</v>
      </c>
      <c r="E14" s="206">
        <f t="shared" si="0"/>
        <v>0</v>
      </c>
      <c r="F14" s="206">
        <f t="shared" si="0"/>
        <v>0</v>
      </c>
      <c r="G14" s="206">
        <f t="shared" si="0"/>
        <v>0</v>
      </c>
      <c r="H14" s="206">
        <f t="shared" si="0"/>
        <v>0</v>
      </c>
      <c r="I14" s="206"/>
      <c r="J14" s="232"/>
      <c r="K14" s="206">
        <f>SUM(K10:K13)</f>
        <v>0</v>
      </c>
      <c r="L14" s="233"/>
    </row>
    <row r="15" spans="1:12" ht="12.75">
      <c r="A15" s="205"/>
      <c r="B15" s="203"/>
      <c r="C15" s="206"/>
      <c r="D15" s="206"/>
      <c r="E15" s="206"/>
      <c r="F15" s="206"/>
      <c r="G15" s="206"/>
      <c r="H15" s="206"/>
      <c r="I15" s="206"/>
      <c r="J15" s="232"/>
      <c r="K15" s="206"/>
      <c r="L15" s="233"/>
    </row>
    <row r="16" spans="1:12" ht="12.75">
      <c r="A16" s="205" t="s">
        <v>44</v>
      </c>
      <c r="B16" s="203"/>
      <c r="C16" s="206"/>
      <c r="D16" s="206"/>
      <c r="E16" s="206"/>
      <c r="F16" s="206"/>
      <c r="G16" s="206"/>
      <c r="H16" s="206"/>
      <c r="I16" s="206"/>
      <c r="J16" s="232"/>
      <c r="K16" s="206" t="e">
        <f>+Råbalanse!#REF!</f>
        <v>#REF!</v>
      </c>
      <c r="L16" s="233"/>
    </row>
    <row r="17" spans="1:12" ht="12.75">
      <c r="A17" s="202"/>
      <c r="B17" s="203"/>
      <c r="C17" s="206"/>
      <c r="D17" s="206"/>
      <c r="E17" s="206"/>
      <c r="F17" s="206"/>
      <c r="G17" s="206"/>
      <c r="H17" s="206"/>
      <c r="I17" s="206"/>
      <c r="J17" s="232"/>
      <c r="K17" s="206"/>
      <c r="L17" s="233"/>
    </row>
    <row r="18" spans="1:13" ht="12.75">
      <c r="A18" s="208" t="s">
        <v>85</v>
      </c>
      <c r="B18" s="209"/>
      <c r="C18" s="210"/>
      <c r="D18" s="210"/>
      <c r="E18" s="210"/>
      <c r="F18" s="210"/>
      <c r="G18" s="210"/>
      <c r="H18" s="210"/>
      <c r="I18" s="210"/>
      <c r="J18" s="234"/>
      <c r="K18" s="210" t="e">
        <f>+K14+K16</f>
        <v>#REF!</v>
      </c>
      <c r="L18" s="210"/>
      <c r="M18" s="66" t="e">
        <f>IF(K18&lt;-1,"Ikke korrekt avstemt",IF(K18&lt;0,"Øredifferanse",IF(K18&gt;1,"Ikke korrekt avstemt",IF(K18&gt;0,"Øresdifferanse","OK"))))</f>
        <v>#REF!</v>
      </c>
    </row>
    <row r="19" spans="1:14" ht="12.75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6"/>
      <c r="L19" s="203"/>
      <c r="M19" s="83"/>
      <c r="N19" s="83"/>
    </row>
    <row r="20" spans="1:14" ht="12.75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6"/>
      <c r="L20" s="203"/>
      <c r="M20" s="83"/>
      <c r="N20" s="83"/>
    </row>
    <row r="21" spans="1:7" ht="15">
      <c r="A21" s="55" t="s">
        <v>70</v>
      </c>
      <c r="B21" s="56"/>
      <c r="C21" s="56"/>
      <c r="D21" s="57" t="s">
        <v>71</v>
      </c>
      <c r="E21" s="57"/>
      <c r="F21" s="57"/>
      <c r="G21" s="57"/>
    </row>
    <row r="22" spans="1:7" ht="15">
      <c r="A22" s="59" t="s">
        <v>72</v>
      </c>
      <c r="B22" s="60"/>
      <c r="C22" s="60"/>
      <c r="D22" s="57" t="s">
        <v>64</v>
      </c>
      <c r="E22" s="57"/>
      <c r="F22" s="57"/>
      <c r="G22" s="57"/>
    </row>
    <row r="23" spans="1:7" ht="13.5">
      <c r="A23" s="52"/>
      <c r="B23" s="52"/>
      <c r="C23" s="52"/>
      <c r="D23" s="52"/>
      <c r="E23" s="52"/>
      <c r="F23" s="52"/>
      <c r="G23" s="52"/>
    </row>
    <row r="27" ht="12.75">
      <c r="A27" s="65" t="s">
        <v>76</v>
      </c>
    </row>
    <row r="30" ht="12.75">
      <c r="B30" s="79"/>
    </row>
    <row r="31" ht="12.75">
      <c r="B31" s="79"/>
    </row>
    <row r="32" ht="12.75">
      <c r="B32" s="79"/>
    </row>
    <row r="33" ht="12.75">
      <c r="B33" s="79"/>
    </row>
  </sheetData>
  <sheetProtection/>
  <mergeCells count="1">
    <mergeCell ref="B1:H1"/>
  </mergeCells>
  <hyperlinks>
    <hyperlink ref="A27" location="Råbalanse!A1" display="Tilbake"/>
  </hyperlinks>
  <printOptions/>
  <pageMargins left="0.41" right="0.3" top="0.53" bottom="0.984251969" header="0.5" footer="0.5"/>
  <pageSetup horizontalDpi="600" verticalDpi="600" orientation="landscape" paperSize="9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23.57421875" style="0" customWidth="1"/>
    <col min="2" max="2" width="12.7109375" style="0" customWidth="1"/>
    <col min="3" max="3" width="31.28125" style="0" customWidth="1"/>
    <col min="5" max="5" width="13.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18"/>
      <c r="F8" s="3"/>
    </row>
    <row r="9" spans="1:6" ht="13.5">
      <c r="A9" s="25"/>
      <c r="B9" s="28"/>
      <c r="C9" s="26"/>
      <c r="D9" s="29"/>
      <c r="E9" s="18"/>
      <c r="F9" s="3"/>
    </row>
    <row r="10" spans="1:6" ht="13.5">
      <c r="A10" s="25"/>
      <c r="B10" s="28"/>
      <c r="C10" s="26"/>
      <c r="D10" s="29"/>
      <c r="E10" s="18"/>
      <c r="F10" s="3"/>
    </row>
    <row r="11" spans="1:6" ht="13.5">
      <c r="A11" s="25"/>
      <c r="B11" s="28"/>
      <c r="C11" s="26"/>
      <c r="D11" s="29"/>
      <c r="E11" s="18"/>
      <c r="F11" s="3"/>
    </row>
    <row r="12" spans="1:6" ht="13.5">
      <c r="A12" s="25"/>
      <c r="B12" s="28"/>
      <c r="C12" s="26"/>
      <c r="D12" s="29"/>
      <c r="E12" s="18"/>
      <c r="F12" s="3"/>
    </row>
    <row r="13" spans="1:6" ht="13.5">
      <c r="A13" s="25"/>
      <c r="B13" s="28"/>
      <c r="C13" s="26"/>
      <c r="D13" s="29"/>
      <c r="E13" s="30"/>
      <c r="F13" s="3"/>
    </row>
    <row r="14" spans="1:6" ht="13.5">
      <c r="A14" s="25"/>
      <c r="B14" s="28"/>
      <c r="C14" s="26"/>
      <c r="D14" s="68"/>
      <c r="E14" s="18"/>
      <c r="F14" s="3"/>
    </row>
    <row r="15" spans="1:6" ht="13.5">
      <c r="A15" s="25"/>
      <c r="B15" s="28"/>
      <c r="C15" s="26"/>
      <c r="D15" s="18"/>
      <c r="E15" s="18"/>
      <c r="F15" s="3"/>
    </row>
    <row r="16" spans="1:6" ht="13.5">
      <c r="A16" s="25"/>
      <c r="B16" s="28"/>
      <c r="C16" s="26"/>
      <c r="D16" s="18"/>
      <c r="E16" s="18"/>
      <c r="F16" s="3"/>
    </row>
    <row r="17" spans="1:6" ht="15">
      <c r="A17" s="31" t="s">
        <v>67</v>
      </c>
      <c r="B17" s="32"/>
      <c r="C17" s="33"/>
      <c r="D17" s="34">
        <f>SUM(D8:D16)</f>
        <v>0</v>
      </c>
      <c r="E17" s="34">
        <f>SUM(E8:E16)</f>
        <v>0</v>
      </c>
      <c r="F17" s="3"/>
    </row>
    <row r="18" spans="1:6" ht="16.5">
      <c r="A18" s="35" t="s">
        <v>68</v>
      </c>
      <c r="B18" s="36"/>
      <c r="C18" s="37"/>
      <c r="D18" s="38"/>
      <c r="E18" s="39">
        <f>+D17-E17</f>
        <v>0</v>
      </c>
      <c r="F18" s="3"/>
    </row>
    <row r="19" spans="1:6" ht="16.5">
      <c r="A19" s="40" t="s">
        <v>69</v>
      </c>
      <c r="B19" s="41"/>
      <c r="C19" s="42"/>
      <c r="D19" s="43"/>
      <c r="E19" s="44" t="e">
        <f>E5-E18</f>
        <v>#REF!</v>
      </c>
      <c r="F19" s="66" t="e">
        <f>IF(E19&lt;-1,"Ikke korrekt avstemt",IF(E19&lt;0,"Øredifferanse",IF(E19&gt;1,"Ikke korrekt avstemt",IF(E19&gt;0,"Øresdifferanse","OK"))))</f>
        <v>#REF!</v>
      </c>
    </row>
    <row r="20" spans="1:6" ht="15">
      <c r="A20" s="45"/>
      <c r="B20" s="46"/>
      <c r="C20" s="47"/>
      <c r="D20" s="48"/>
      <c r="E20" s="49"/>
      <c r="F20" s="3"/>
    </row>
    <row r="21" spans="1:6" ht="15">
      <c r="A21" s="50"/>
      <c r="B21" s="51"/>
      <c r="C21" s="52"/>
      <c r="D21" s="53"/>
      <c r="E21" s="54"/>
      <c r="F21" s="3"/>
    </row>
    <row r="22" spans="1:6" ht="13.5">
      <c r="A22" s="51"/>
      <c r="B22" s="51"/>
      <c r="C22" s="52"/>
      <c r="D22" s="54"/>
      <c r="E22" s="27"/>
      <c r="F22" s="3"/>
    </row>
    <row r="23" spans="1:6" ht="15">
      <c r="A23" s="55" t="s">
        <v>70</v>
      </c>
      <c r="B23" s="56"/>
      <c r="C23" s="57" t="s">
        <v>71</v>
      </c>
      <c r="D23" s="58"/>
      <c r="E23" s="27"/>
      <c r="F23" s="3"/>
    </row>
    <row r="24" spans="1:6" ht="15">
      <c r="A24" s="59" t="s">
        <v>72</v>
      </c>
      <c r="B24" s="60"/>
      <c r="C24" s="57" t="s">
        <v>64</v>
      </c>
      <c r="D24" s="54"/>
      <c r="E24" s="27"/>
      <c r="F24" s="3"/>
    </row>
    <row r="25" spans="1:6" ht="13.5">
      <c r="A25" s="52"/>
      <c r="B25" s="52"/>
      <c r="C25" s="52"/>
      <c r="D25" s="54"/>
      <c r="E25" s="27"/>
      <c r="F25" s="3"/>
    </row>
    <row r="26" spans="1:6" ht="13.5">
      <c r="A26" s="65" t="s">
        <v>76</v>
      </c>
      <c r="B26" s="52"/>
      <c r="C26" s="52"/>
      <c r="D26" s="54"/>
      <c r="E26" s="27"/>
      <c r="F26" s="3"/>
    </row>
    <row r="30" spans="1:4" ht="12.75">
      <c r="A30" s="162"/>
      <c r="D30" s="176"/>
    </row>
    <row r="31" spans="1:4" ht="12.75">
      <c r="A31" s="162"/>
      <c r="D31" s="176"/>
    </row>
    <row r="32" spans="1:4" ht="12.75">
      <c r="A32" s="162"/>
      <c r="D32" s="176"/>
    </row>
    <row r="33" spans="1:4" ht="12.75">
      <c r="A33" s="162"/>
      <c r="D33" s="176"/>
    </row>
    <row r="34" spans="1:4" ht="12.75">
      <c r="A34" s="162"/>
      <c r="B34" s="83"/>
      <c r="C34" s="83"/>
      <c r="D34" s="242"/>
    </row>
    <row r="35" spans="1:4" ht="12.75">
      <c r="A35" s="162"/>
      <c r="D35" s="77"/>
    </row>
  </sheetData>
  <sheetProtection/>
  <mergeCells count="1">
    <mergeCell ref="B1:E1"/>
  </mergeCells>
  <hyperlinks>
    <hyperlink ref="A26" location="Råbalanse!A1" display="Tilbake"/>
  </hyperlinks>
  <printOptions/>
  <pageMargins left="0.787401575" right="0.787401575" top="0.64" bottom="0.984251969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22.00390625" style="0" customWidth="1"/>
    <col min="3" max="3" width="31.28125" style="0" customWidth="1"/>
    <col min="5" max="5" width="13.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30"/>
      <c r="F8" s="3"/>
    </row>
    <row r="9" spans="1:6" ht="13.5">
      <c r="A9" s="25"/>
      <c r="B9" s="28"/>
      <c r="C9" s="26"/>
      <c r="D9" s="29"/>
      <c r="E9" s="30"/>
      <c r="F9" s="3"/>
    </row>
    <row r="10" spans="1:6" ht="13.5">
      <c r="A10" s="25"/>
      <c r="B10" s="28"/>
      <c r="C10" s="26"/>
      <c r="D10" s="29"/>
      <c r="E10" s="30"/>
      <c r="F10" s="3"/>
    </row>
    <row r="11" spans="1:6" ht="13.5">
      <c r="A11" s="25"/>
      <c r="B11" s="28"/>
      <c r="C11" s="26"/>
      <c r="D11" s="29"/>
      <c r="E11" s="30"/>
      <c r="F11" s="3"/>
    </row>
    <row r="12" spans="1:6" ht="13.5">
      <c r="A12" s="25"/>
      <c r="B12" s="28"/>
      <c r="C12" s="26"/>
      <c r="D12" s="29"/>
      <c r="E12" s="30"/>
      <c r="F12" s="3"/>
    </row>
    <row r="13" spans="1:6" ht="13.5">
      <c r="A13" s="25"/>
      <c r="B13" s="28"/>
      <c r="C13" s="26"/>
      <c r="D13" s="29"/>
      <c r="E13" s="30"/>
      <c r="F13" s="3"/>
    </row>
    <row r="14" spans="1:6" ht="13.5">
      <c r="A14" s="25"/>
      <c r="B14" s="28"/>
      <c r="C14" s="26"/>
      <c r="D14" s="29"/>
      <c r="E14" s="30"/>
      <c r="F14" s="3"/>
    </row>
    <row r="15" spans="1:6" ht="13.5">
      <c r="A15" s="25"/>
      <c r="B15" s="28"/>
      <c r="C15" s="26"/>
      <c r="D15" s="29"/>
      <c r="E15" s="30"/>
      <c r="F15" s="3"/>
    </row>
    <row r="16" spans="1:6" ht="13.5">
      <c r="A16" s="25"/>
      <c r="B16" s="28"/>
      <c r="C16" s="26"/>
      <c r="D16" s="68"/>
      <c r="E16" s="18"/>
      <c r="F16" s="3"/>
    </row>
    <row r="17" spans="1:6" ht="13.5">
      <c r="A17" s="25"/>
      <c r="B17" s="28"/>
      <c r="C17" s="26"/>
      <c r="D17" s="18"/>
      <c r="E17" s="18"/>
      <c r="F17" s="3"/>
    </row>
    <row r="18" spans="1:6" ht="13.5">
      <c r="A18" s="25"/>
      <c r="B18" s="28"/>
      <c r="C18" s="26"/>
      <c r="D18" s="18"/>
      <c r="E18" s="18"/>
      <c r="F18" s="3"/>
    </row>
    <row r="19" spans="1:6" ht="13.5">
      <c r="A19" s="25"/>
      <c r="B19" s="28"/>
      <c r="C19" s="26"/>
      <c r="D19" s="18"/>
      <c r="E19" s="18"/>
      <c r="F19" s="3"/>
    </row>
    <row r="20" spans="1:6" ht="13.5">
      <c r="A20" s="25"/>
      <c r="B20" s="28"/>
      <c r="C20" s="26"/>
      <c r="D20" s="18"/>
      <c r="E20" s="18"/>
      <c r="F20" s="3"/>
    </row>
    <row r="21" spans="1:6" ht="15">
      <c r="A21" s="31" t="s">
        <v>67</v>
      </c>
      <c r="B21" s="32"/>
      <c r="C21" s="33"/>
      <c r="D21" s="34">
        <f>SUM(D8:D20)</f>
        <v>0</v>
      </c>
      <c r="E21" s="34">
        <f>SUM(E8:E20)</f>
        <v>0</v>
      </c>
      <c r="F21" s="3"/>
    </row>
    <row r="22" spans="1:6" ht="16.5">
      <c r="A22" s="35" t="s">
        <v>68</v>
      </c>
      <c r="B22" s="36"/>
      <c r="C22" s="37"/>
      <c r="D22" s="38"/>
      <c r="E22" s="39">
        <f>+D21-E21</f>
        <v>0</v>
      </c>
      <c r="F22" s="3"/>
    </row>
    <row r="23" spans="1:6" ht="16.5">
      <c r="A23" s="40" t="s">
        <v>69</v>
      </c>
      <c r="B23" s="41"/>
      <c r="C23" s="42"/>
      <c r="D23" s="43"/>
      <c r="E23" s="44" t="e">
        <f>E5-E22</f>
        <v>#REF!</v>
      </c>
      <c r="F23" s="66" t="e">
        <f>IF(E23&lt;-1,"Ikke korrekt avstemt",IF(E23&lt;0,"Øredifferanse",IF(E23&gt;1,"Ikke korrekt avstemt",IF(E23&gt;0,"Øresdifferanse","OK"))))</f>
        <v>#REF!</v>
      </c>
    </row>
    <row r="24" spans="1:6" ht="15">
      <c r="A24" s="45"/>
      <c r="B24" s="46"/>
      <c r="C24" s="47"/>
      <c r="D24" s="48"/>
      <c r="E24" s="49"/>
      <c r="F24" s="3"/>
    </row>
    <row r="25" spans="1:6" ht="15">
      <c r="A25" s="50"/>
      <c r="B25" s="51"/>
      <c r="C25" s="52"/>
      <c r="D25" s="53"/>
      <c r="E25" s="54"/>
      <c r="F25" s="3"/>
    </row>
    <row r="26" spans="1:6" ht="13.5">
      <c r="A26" s="51"/>
      <c r="B26" s="51"/>
      <c r="C26" s="52"/>
      <c r="D26" s="54"/>
      <c r="E26" s="27"/>
      <c r="F26" s="3"/>
    </row>
    <row r="27" spans="1:6" ht="15">
      <c r="A27" s="55" t="s">
        <v>70</v>
      </c>
      <c r="B27" s="56"/>
      <c r="C27" s="57" t="s">
        <v>71</v>
      </c>
      <c r="D27" s="58"/>
      <c r="E27" s="27"/>
      <c r="F27" s="3"/>
    </row>
    <row r="28" spans="1:6" ht="15">
      <c r="A28" s="59" t="s">
        <v>72</v>
      </c>
      <c r="B28" s="60"/>
      <c r="C28" s="57" t="s">
        <v>64</v>
      </c>
      <c r="D28" s="54"/>
      <c r="E28" s="27"/>
      <c r="F28" s="3"/>
    </row>
    <row r="29" spans="1:6" ht="13.5">
      <c r="A29" s="52"/>
      <c r="B29" s="52"/>
      <c r="C29" s="52"/>
      <c r="D29" s="54"/>
      <c r="E29" s="27"/>
      <c r="F29" s="3"/>
    </row>
    <row r="30" spans="1:6" ht="13.5">
      <c r="A30" s="65" t="s">
        <v>76</v>
      </c>
      <c r="B30" s="52"/>
      <c r="C30" s="52"/>
      <c r="D30" s="54"/>
      <c r="E30" s="27"/>
      <c r="F30" s="3"/>
    </row>
    <row r="35" spans="2:5" ht="12.75">
      <c r="B35" s="162"/>
      <c r="E35" s="231"/>
    </row>
    <row r="36" spans="2:5" ht="12.75">
      <c r="B36" s="162"/>
      <c r="E36" s="231"/>
    </row>
    <row r="37" spans="2:5" ht="12.75">
      <c r="B37" s="162"/>
      <c r="E37" s="231"/>
    </row>
    <row r="38" spans="2:5" ht="12.75">
      <c r="B38" s="162"/>
      <c r="E38" s="231"/>
    </row>
    <row r="39" spans="2:5" ht="12.75">
      <c r="B39" s="162"/>
      <c r="E39" s="231"/>
    </row>
    <row r="40" spans="2:5" ht="12.75">
      <c r="B40" s="162"/>
      <c r="E40" s="231"/>
    </row>
    <row r="41" spans="2:5" ht="12.75">
      <c r="B41" s="162"/>
      <c r="E41" s="231"/>
    </row>
    <row r="42" spans="2:5" ht="12.75">
      <c r="B42" s="162"/>
      <c r="E42" s="231"/>
    </row>
    <row r="43" spans="2:7" ht="12.75">
      <c r="B43" s="243"/>
      <c r="C43" s="83"/>
      <c r="D43" s="83"/>
      <c r="E43" s="244"/>
      <c r="F43" s="83"/>
      <c r="G43" s="83"/>
    </row>
    <row r="44" spans="2:7" ht="12.75">
      <c r="B44" s="243"/>
      <c r="C44" s="83"/>
      <c r="D44" s="83"/>
      <c r="E44" s="244"/>
      <c r="F44" s="83"/>
      <c r="G44" s="83"/>
    </row>
    <row r="45" spans="2:7" ht="12.75">
      <c r="B45" s="83"/>
      <c r="C45" s="83"/>
      <c r="D45" s="83"/>
      <c r="E45" s="83"/>
      <c r="F45" s="83"/>
      <c r="G45" s="83"/>
    </row>
  </sheetData>
  <sheetProtection/>
  <mergeCells count="1">
    <mergeCell ref="B1:E1"/>
  </mergeCells>
  <hyperlinks>
    <hyperlink ref="A30" location="Råbalanse!A1" display="Tilbake"/>
  </hyperlinks>
  <printOptions/>
  <pageMargins left="0.787401575" right="0.787401575" top="0.64" bottom="0.984251969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62" sqref="B62"/>
    </sheetView>
  </sheetViews>
  <sheetFormatPr defaultColWidth="11.421875" defaultRowHeight="12.75"/>
  <cols>
    <col min="1" max="1" width="22.421875" style="0" customWidth="1"/>
    <col min="3" max="3" width="31.28125" style="0" customWidth="1"/>
    <col min="5" max="5" width="13.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18"/>
      <c r="F8" s="3"/>
    </row>
    <row r="9" spans="1:6" ht="13.5">
      <c r="A9" s="25"/>
      <c r="B9" s="28"/>
      <c r="C9" s="26"/>
      <c r="D9" s="29"/>
      <c r="E9" s="30"/>
      <c r="F9" s="3"/>
    </row>
    <row r="10" spans="1:6" ht="13.5">
      <c r="A10" s="25"/>
      <c r="B10" s="28"/>
      <c r="C10" s="26"/>
      <c r="D10" s="68"/>
      <c r="E10" s="18"/>
      <c r="F10" s="3"/>
    </row>
    <row r="11" spans="1:6" ht="13.5">
      <c r="A11" s="25"/>
      <c r="B11" s="28"/>
      <c r="C11" s="26"/>
      <c r="D11" s="18"/>
      <c r="E11" s="18"/>
      <c r="F11" s="3"/>
    </row>
    <row r="12" spans="1:6" ht="13.5">
      <c r="A12" s="25"/>
      <c r="B12" s="28"/>
      <c r="C12" s="26"/>
      <c r="D12" s="18"/>
      <c r="E12" s="18"/>
      <c r="F12" s="3"/>
    </row>
    <row r="13" spans="1:6" ht="15">
      <c r="A13" s="31" t="s">
        <v>67</v>
      </c>
      <c r="B13" s="32"/>
      <c r="C13" s="33"/>
      <c r="D13" s="34">
        <f>SUM(D9:D12)</f>
        <v>0</v>
      </c>
      <c r="E13" s="34">
        <f>SUM(E8:E12)</f>
        <v>0</v>
      </c>
      <c r="F13" s="3"/>
    </row>
    <row r="14" spans="1:6" ht="16.5">
      <c r="A14" s="35" t="s">
        <v>68</v>
      </c>
      <c r="B14" s="36"/>
      <c r="C14" s="37"/>
      <c r="D14" s="38"/>
      <c r="E14" s="39">
        <f>+D13-E13</f>
        <v>0</v>
      </c>
      <c r="F14" s="3"/>
    </row>
    <row r="15" spans="1:6" ht="16.5">
      <c r="A15" s="40" t="s">
        <v>69</v>
      </c>
      <c r="B15" s="41"/>
      <c r="C15" s="42"/>
      <c r="D15" s="43"/>
      <c r="E15" s="44" t="e">
        <f>E5-E14</f>
        <v>#REF!</v>
      </c>
      <c r="F15" s="66" t="e">
        <f>IF(E15&lt;-1,"Ikke korrekt avstemt",IF(E15&lt;0,"Øredifferanse",IF(E15&gt;1,"Ikke korrekt avstemt",IF(E15&gt;0,"Øresdifferanse","OK"))))</f>
        <v>#REF!</v>
      </c>
    </row>
    <row r="16" spans="1:6" ht="15">
      <c r="A16" s="45"/>
      <c r="B16" s="46"/>
      <c r="C16" s="47"/>
      <c r="D16" s="48"/>
      <c r="E16" s="49"/>
      <c r="F16" s="3"/>
    </row>
    <row r="17" spans="1:6" ht="15">
      <c r="A17" s="50"/>
      <c r="B17" s="51"/>
      <c r="C17" s="52"/>
      <c r="D17" s="53"/>
      <c r="E17" s="54"/>
      <c r="F17" s="3"/>
    </row>
    <row r="18" spans="1:6" ht="13.5">
      <c r="A18" s="51"/>
      <c r="B18" s="51"/>
      <c r="C18" s="52"/>
      <c r="D18" s="54"/>
      <c r="E18" s="27"/>
      <c r="F18" s="3"/>
    </row>
    <row r="19" spans="1:6" ht="15">
      <c r="A19" s="55" t="s">
        <v>70</v>
      </c>
      <c r="B19" s="56"/>
      <c r="C19" s="57" t="s">
        <v>71</v>
      </c>
      <c r="D19" s="58"/>
      <c r="E19" s="27"/>
      <c r="F19" s="3"/>
    </row>
    <row r="20" spans="1:6" ht="15">
      <c r="A20" s="59" t="s">
        <v>72</v>
      </c>
      <c r="B20" s="60"/>
      <c r="C20" s="57" t="s">
        <v>64</v>
      </c>
      <c r="D20" s="54"/>
      <c r="E20" s="27"/>
      <c r="F20" s="3"/>
    </row>
    <row r="21" spans="1:6" ht="13.5">
      <c r="A21" s="52"/>
      <c r="B21" s="52"/>
      <c r="C21" s="52"/>
      <c r="D21" s="54"/>
      <c r="E21" s="27"/>
      <c r="F21" s="3"/>
    </row>
    <row r="22" spans="1:6" ht="13.5">
      <c r="A22" s="65" t="s">
        <v>76</v>
      </c>
      <c r="B22" s="52"/>
      <c r="C22" s="52"/>
      <c r="D22" s="54"/>
      <c r="E22" s="27"/>
      <c r="F22" s="3"/>
    </row>
  </sheetData>
  <sheetProtection/>
  <mergeCells count="1">
    <mergeCell ref="B1:E1"/>
  </mergeCells>
  <hyperlinks>
    <hyperlink ref="A22" location="Råbalanse!A1" display="Tilbake"/>
  </hyperlinks>
  <printOptions/>
  <pageMargins left="0.787401575" right="0.787401575" top="0.78" bottom="0.984251969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62" sqref="B62"/>
    </sheetView>
  </sheetViews>
  <sheetFormatPr defaultColWidth="11.421875" defaultRowHeight="12.75"/>
  <cols>
    <col min="1" max="1" width="22.8515625" style="0" customWidth="1"/>
    <col min="3" max="3" width="31.28125" style="0" customWidth="1"/>
    <col min="4" max="4" width="13.28125" style="0" customWidth="1"/>
    <col min="5" max="5" width="15.14062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9" ht="15.75">
      <c r="A4" s="11"/>
      <c r="B4" s="11"/>
      <c r="C4" s="11"/>
      <c r="D4" s="12"/>
      <c r="E4" s="13"/>
      <c r="F4" s="3"/>
      <c r="H4" s="79"/>
      <c r="I4" s="79"/>
    </row>
    <row r="5" spans="1:9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  <c r="H5" s="79"/>
      <c r="I5" s="79"/>
    </row>
    <row r="6" spans="1:9" ht="15">
      <c r="A6" s="19"/>
      <c r="B6" s="20"/>
      <c r="C6" s="20"/>
      <c r="D6" s="21"/>
      <c r="E6" s="22"/>
      <c r="F6" s="3"/>
      <c r="H6" s="79"/>
      <c r="I6" s="79"/>
    </row>
    <row r="7" spans="1:9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  <c r="H7" s="79"/>
      <c r="I7" s="79"/>
    </row>
    <row r="8" spans="1:9" ht="13.5">
      <c r="A8" s="25"/>
      <c r="B8" s="28"/>
      <c r="C8" s="26"/>
      <c r="D8" s="29"/>
      <c r="E8" s="30"/>
      <c r="F8" s="3"/>
      <c r="H8" s="79"/>
      <c r="I8" s="79"/>
    </row>
    <row r="9" spans="1:9" ht="13.5">
      <c r="A9" s="274"/>
      <c r="B9" s="272"/>
      <c r="C9" s="80"/>
      <c r="D9" s="29"/>
      <c r="E9" s="30"/>
      <c r="F9" s="3"/>
      <c r="H9" s="79"/>
      <c r="I9" s="79"/>
    </row>
    <row r="10" spans="1:9" ht="13.5">
      <c r="A10" s="274"/>
      <c r="B10" s="272"/>
      <c r="C10" s="80"/>
      <c r="D10" s="29"/>
      <c r="E10" s="30"/>
      <c r="F10" s="3"/>
      <c r="H10" s="79"/>
      <c r="I10" s="79"/>
    </row>
    <row r="11" spans="1:9" ht="13.5">
      <c r="A11" s="274"/>
      <c r="B11" s="272"/>
      <c r="C11" s="80"/>
      <c r="D11" s="29"/>
      <c r="E11" s="30"/>
      <c r="F11" s="3"/>
      <c r="H11" s="79"/>
      <c r="I11" s="79"/>
    </row>
    <row r="12" spans="1:9" ht="13.5">
      <c r="A12" s="274"/>
      <c r="B12" s="272"/>
      <c r="C12" s="80"/>
      <c r="D12" s="29"/>
      <c r="E12" s="30"/>
      <c r="F12" s="3"/>
      <c r="H12" s="79"/>
      <c r="I12" s="79"/>
    </row>
    <row r="13" spans="1:9" ht="13.5">
      <c r="A13" s="274"/>
      <c r="B13" s="272"/>
      <c r="C13" s="80"/>
      <c r="D13" s="29"/>
      <c r="E13" s="30"/>
      <c r="F13" s="3"/>
      <c r="I13" s="79"/>
    </row>
    <row r="14" spans="1:9" ht="13.5">
      <c r="A14" s="274"/>
      <c r="B14" s="272"/>
      <c r="C14" s="80"/>
      <c r="D14" s="29"/>
      <c r="E14" s="30"/>
      <c r="F14" s="3"/>
      <c r="I14" s="79"/>
    </row>
    <row r="15" spans="1:9" ht="13.5">
      <c r="A15" s="274"/>
      <c r="B15" s="230"/>
      <c r="C15" s="80"/>
      <c r="D15" s="29"/>
      <c r="E15" s="30"/>
      <c r="I15" s="79"/>
    </row>
    <row r="16" spans="1:5" ht="13.5">
      <c r="A16" s="274"/>
      <c r="B16" s="230"/>
      <c r="C16" s="80"/>
      <c r="D16" s="29"/>
      <c r="E16" s="30"/>
    </row>
    <row r="17" spans="1:5" ht="13.5">
      <c r="A17" s="274"/>
      <c r="B17" s="230"/>
      <c r="C17" s="80"/>
      <c r="D17" s="29"/>
      <c r="E17" s="30"/>
    </row>
    <row r="18" spans="1:5" ht="13.5">
      <c r="A18" s="274"/>
      <c r="B18" s="230"/>
      <c r="C18" s="80"/>
      <c r="D18" s="29"/>
      <c r="E18" s="30"/>
    </row>
    <row r="19" spans="1:5" ht="13.5">
      <c r="A19" s="274"/>
      <c r="B19" s="230"/>
      <c r="C19" s="80"/>
      <c r="D19" s="29"/>
      <c r="E19" s="30"/>
    </row>
    <row r="20" spans="1:5" ht="13.5">
      <c r="A20" s="274"/>
      <c r="B20" s="230"/>
      <c r="C20" s="80"/>
      <c r="D20" s="29"/>
      <c r="E20" s="30"/>
    </row>
    <row r="21" spans="1:5" ht="13.5">
      <c r="A21" s="274"/>
      <c r="B21" s="230"/>
      <c r="C21" s="80"/>
      <c r="D21" s="29"/>
      <c r="E21" s="30"/>
    </row>
    <row r="22" spans="1:5" ht="13.5">
      <c r="A22" s="274"/>
      <c r="B22" s="230"/>
      <c r="C22" s="80"/>
      <c r="D22" s="29"/>
      <c r="E22" s="30"/>
    </row>
    <row r="23" spans="1:5" ht="13.5">
      <c r="A23" s="274"/>
      <c r="B23" s="272"/>
      <c r="C23" s="80"/>
      <c r="D23" s="29"/>
      <c r="E23" s="30"/>
    </row>
    <row r="24" spans="1:5" ht="13.5">
      <c r="A24" s="274"/>
      <c r="B24" s="272"/>
      <c r="C24" s="80"/>
      <c r="D24" s="29"/>
      <c r="E24" s="30"/>
    </row>
    <row r="25" spans="1:5" ht="13.5">
      <c r="A25" s="274"/>
      <c r="B25" s="28"/>
      <c r="C25" s="26"/>
      <c r="D25" s="30"/>
      <c r="E25" s="30"/>
    </row>
    <row r="26" spans="1:5" ht="13.5">
      <c r="A26" s="25"/>
      <c r="B26" s="28"/>
      <c r="C26" s="26"/>
      <c r="D26" s="30"/>
      <c r="E26" s="30"/>
    </row>
    <row r="27" spans="1:5" ht="15">
      <c r="A27" s="31" t="s">
        <v>67</v>
      </c>
      <c r="B27" s="32"/>
      <c r="C27" s="33"/>
      <c r="D27" s="18">
        <f>SUM(D8:D26)</f>
        <v>0</v>
      </c>
      <c r="E27" s="34">
        <f>SUM(E8:E26)</f>
        <v>0</v>
      </c>
    </row>
    <row r="28" spans="1:5" ht="16.5">
      <c r="A28" s="35" t="s">
        <v>68</v>
      </c>
      <c r="B28" s="36"/>
      <c r="C28" s="37"/>
      <c r="D28" s="38"/>
      <c r="E28" s="39">
        <f>+D27-E27</f>
        <v>0</v>
      </c>
    </row>
    <row r="29" spans="1:6" ht="16.5">
      <c r="A29" s="40" t="s">
        <v>69</v>
      </c>
      <c r="B29" s="41"/>
      <c r="C29" s="42"/>
      <c r="D29" s="43"/>
      <c r="E29" s="44" t="e">
        <f>E5-E28</f>
        <v>#REF!</v>
      </c>
      <c r="F29" s="66" t="e">
        <f>IF(E29&lt;-1,"Ikke korrekt avstemt",IF(E29&lt;0,"Øredifferanse",IF(E29&gt;1,"Ikke korrekt avstemt",IF(E29&gt;0,"Øresdifferanse","OK"))))</f>
        <v>#REF!</v>
      </c>
    </row>
    <row r="30" spans="1:5" ht="15">
      <c r="A30" s="45"/>
      <c r="B30" s="46"/>
      <c r="C30" s="47"/>
      <c r="D30" s="48"/>
      <c r="E30" s="49"/>
    </row>
    <row r="31" spans="1:5" ht="15">
      <c r="A31" s="50"/>
      <c r="B31" s="51"/>
      <c r="C31" s="52"/>
      <c r="D31" s="53"/>
      <c r="E31" s="54"/>
    </row>
    <row r="32" spans="1:5" ht="13.5">
      <c r="A32" s="51"/>
      <c r="B32" s="51"/>
      <c r="C32" s="52"/>
      <c r="D32" s="54"/>
      <c r="E32" s="27"/>
    </row>
    <row r="33" spans="1:5" ht="15">
      <c r="A33" s="55" t="s">
        <v>70</v>
      </c>
      <c r="B33" s="56"/>
      <c r="C33" s="57" t="s">
        <v>71</v>
      </c>
      <c r="D33" s="58"/>
      <c r="E33" s="27"/>
    </row>
    <row r="34" spans="1:5" ht="15">
      <c r="A34" s="59" t="s">
        <v>72</v>
      </c>
      <c r="B34" s="60"/>
      <c r="C34" s="57" t="s">
        <v>64</v>
      </c>
      <c r="D34" s="54"/>
      <c r="E34" s="27"/>
    </row>
    <row r="35" spans="1:5" ht="13.5">
      <c r="A35" s="52"/>
      <c r="B35" s="52"/>
      <c r="C35" s="52"/>
      <c r="D35" s="54"/>
      <c r="E35" s="27"/>
    </row>
    <row r="36" spans="1:5" ht="13.5">
      <c r="A36" s="65" t="s">
        <v>76</v>
      </c>
      <c r="B36" s="52"/>
      <c r="C36" s="52"/>
      <c r="D36" s="54"/>
      <c r="E36" s="27"/>
    </row>
  </sheetData>
  <sheetProtection/>
  <mergeCells count="1">
    <mergeCell ref="B1:E1"/>
  </mergeCells>
  <hyperlinks>
    <hyperlink ref="A36" location="Råbalanse!A1" display="Tilbake"/>
  </hyperlinks>
  <printOptions/>
  <pageMargins left="0.787401575" right="0.787401575" top="0.65" bottom="0.984251969" header="0.5" footer="0.5"/>
  <pageSetup horizontalDpi="600" verticalDpi="600" orientation="portrait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62" sqref="B62"/>
    </sheetView>
  </sheetViews>
  <sheetFormatPr defaultColWidth="11.421875" defaultRowHeight="12.75"/>
  <cols>
    <col min="1" max="1" width="20.8515625" style="0" customWidth="1"/>
    <col min="3" max="3" width="31.28125" style="0" customWidth="1"/>
    <col min="5" max="5" width="13.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18"/>
      <c r="F8" s="3"/>
    </row>
    <row r="9" spans="1:6" ht="13.5">
      <c r="A9" s="25"/>
      <c r="B9" s="28"/>
      <c r="C9" s="26"/>
      <c r="D9" s="29"/>
      <c r="E9" s="30"/>
      <c r="F9" s="3"/>
    </row>
    <row r="10" spans="1:6" ht="13.5">
      <c r="A10" s="25"/>
      <c r="B10" s="28"/>
      <c r="C10" s="26"/>
      <c r="D10" s="68"/>
      <c r="E10" s="18"/>
      <c r="F10" s="3"/>
    </row>
    <row r="11" spans="1:6" ht="13.5">
      <c r="A11" s="25"/>
      <c r="B11" s="28"/>
      <c r="C11" s="26"/>
      <c r="D11" s="18"/>
      <c r="E11" s="18"/>
      <c r="F11" s="3"/>
    </row>
    <row r="12" spans="1:6" ht="13.5">
      <c r="A12" s="25"/>
      <c r="B12" s="28"/>
      <c r="C12" s="26"/>
      <c r="D12" s="18"/>
      <c r="E12" s="18"/>
      <c r="F12" s="3"/>
    </row>
    <row r="13" spans="1:6" ht="15">
      <c r="A13" s="31" t="s">
        <v>67</v>
      </c>
      <c r="B13" s="32"/>
      <c r="C13" s="33"/>
      <c r="D13" s="34">
        <f>SUM(D8:D12)</f>
        <v>0</v>
      </c>
      <c r="E13" s="34">
        <f>SUM(E8:E12)</f>
        <v>0</v>
      </c>
      <c r="F13" s="3"/>
    </row>
    <row r="14" spans="1:6" ht="16.5">
      <c r="A14" s="35" t="s">
        <v>68</v>
      </c>
      <c r="B14" s="36"/>
      <c r="C14" s="37"/>
      <c r="D14" s="38"/>
      <c r="E14" s="39">
        <f>+D13-E13</f>
        <v>0</v>
      </c>
      <c r="F14" s="3"/>
    </row>
    <row r="15" spans="1:6" ht="16.5">
      <c r="A15" s="40" t="s">
        <v>69</v>
      </c>
      <c r="B15" s="41"/>
      <c r="C15" s="42"/>
      <c r="D15" s="43"/>
      <c r="E15" s="44" t="e">
        <f>E5-E14</f>
        <v>#REF!</v>
      </c>
      <c r="F15" s="66" t="e">
        <f>IF(E15&lt;-1,"Ikke korrekt avstemt",IF(E15&lt;0,"Øredifferanse",IF(E15&gt;1,"Ikke korrekt avstemt",IF(E15&gt;0,"Øresdifferanse","OK"))))</f>
        <v>#REF!</v>
      </c>
    </row>
    <row r="16" spans="1:6" ht="15">
      <c r="A16" s="45"/>
      <c r="B16" s="46"/>
      <c r="C16" s="47"/>
      <c r="D16" s="48"/>
      <c r="E16" s="49"/>
      <c r="F16" s="3"/>
    </row>
    <row r="17" spans="1:6" ht="15">
      <c r="A17" s="50"/>
      <c r="B17" s="51"/>
      <c r="C17" s="52"/>
      <c r="D17" s="53"/>
      <c r="E17" s="54"/>
      <c r="F17" s="3"/>
    </row>
    <row r="18" spans="1:6" ht="13.5">
      <c r="A18" s="51"/>
      <c r="B18" s="51"/>
      <c r="C18" s="52"/>
      <c r="D18" s="54"/>
      <c r="E18" s="27"/>
      <c r="F18" s="3"/>
    </row>
    <row r="19" spans="1:6" ht="15">
      <c r="A19" s="55" t="s">
        <v>70</v>
      </c>
      <c r="B19" s="56"/>
      <c r="C19" s="57" t="s">
        <v>71</v>
      </c>
      <c r="D19" s="58"/>
      <c r="E19" s="27"/>
      <c r="F19" s="3"/>
    </row>
    <row r="20" spans="1:6" ht="15">
      <c r="A20" s="59" t="s">
        <v>72</v>
      </c>
      <c r="B20" s="60"/>
      <c r="C20" s="57" t="s">
        <v>64</v>
      </c>
      <c r="D20" s="54"/>
      <c r="E20" s="27"/>
      <c r="F20" s="3"/>
    </row>
    <row r="21" spans="1:6" ht="13.5">
      <c r="A21" s="52"/>
      <c r="B21" s="52"/>
      <c r="C21" s="52"/>
      <c r="D21" s="54"/>
      <c r="E21" s="27"/>
      <c r="F21" s="3"/>
    </row>
    <row r="22" spans="1:6" ht="13.5">
      <c r="A22" s="65" t="s">
        <v>76</v>
      </c>
      <c r="B22" s="52"/>
      <c r="C22" s="52"/>
      <c r="D22" s="54"/>
      <c r="E22" s="27"/>
      <c r="F22" s="3"/>
    </row>
    <row r="25" spans="2:5" ht="12.75">
      <c r="B25" s="162"/>
      <c r="E25" s="161"/>
    </row>
    <row r="26" spans="2:5" ht="12.75">
      <c r="B26" s="162"/>
      <c r="E26" s="161"/>
    </row>
    <row r="27" spans="2:5" ht="12.75">
      <c r="B27" s="162"/>
      <c r="E27" s="161"/>
    </row>
  </sheetData>
  <sheetProtection/>
  <mergeCells count="1">
    <mergeCell ref="B1:E1"/>
  </mergeCells>
  <hyperlinks>
    <hyperlink ref="A22" location="Råbalanse!A1" display="Tilbake"/>
  </hyperlinks>
  <printOptions/>
  <pageMargins left="0.787401575" right="0.787401575" top="0.75" bottom="0.9842519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49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8.0039062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18"/>
      <c r="F8" s="3" t="s">
        <v>74</v>
      </c>
    </row>
    <row r="9" spans="1:5" ht="16.5" customHeight="1">
      <c r="A9" s="25"/>
      <c r="B9" s="28"/>
      <c r="C9" s="174"/>
      <c r="D9" s="29"/>
      <c r="E9" s="18"/>
    </row>
    <row r="10" spans="1:5" ht="16.5" customHeight="1">
      <c r="A10" s="25"/>
      <c r="B10" s="28"/>
      <c r="C10" s="174"/>
      <c r="D10" s="29"/>
      <c r="E10" s="18"/>
    </row>
    <row r="11" spans="1:5" ht="16.5" customHeight="1">
      <c r="A11" s="25"/>
      <c r="B11" s="28"/>
      <c r="C11" s="174"/>
      <c r="D11" s="29"/>
      <c r="E11" s="18"/>
    </row>
    <row r="12" spans="1:5" ht="16.5" customHeight="1">
      <c r="A12" s="25"/>
      <c r="B12" s="28"/>
      <c r="C12" s="174"/>
      <c r="D12" s="29"/>
      <c r="E12" s="18"/>
    </row>
    <row r="13" spans="1:5" ht="16.5" customHeight="1">
      <c r="A13" s="25"/>
      <c r="B13" s="28"/>
      <c r="C13" s="174"/>
      <c r="D13" s="29"/>
      <c r="E13" s="18"/>
    </row>
    <row r="14" spans="1:5" ht="16.5" customHeight="1">
      <c r="A14" s="25"/>
      <c r="B14" s="28"/>
      <c r="C14" s="174"/>
      <c r="D14" s="29"/>
      <c r="E14" s="18"/>
    </row>
    <row r="15" spans="1:5" ht="16.5" customHeight="1">
      <c r="A15" s="25"/>
      <c r="B15" s="28"/>
      <c r="C15" s="174"/>
      <c r="D15" s="29"/>
      <c r="E15" s="18"/>
    </row>
    <row r="16" spans="1:5" ht="16.5" customHeight="1">
      <c r="A16" s="25"/>
      <c r="B16" s="28"/>
      <c r="C16" s="174"/>
      <c r="D16" s="29"/>
      <c r="E16" s="18"/>
    </row>
    <row r="17" spans="1:5" ht="16.5" customHeight="1">
      <c r="A17" s="25"/>
      <c r="B17" s="28"/>
      <c r="C17" s="174"/>
      <c r="D17" s="29"/>
      <c r="E17" s="18"/>
    </row>
    <row r="18" spans="1:5" ht="16.5" customHeight="1">
      <c r="A18" s="25"/>
      <c r="B18" s="28"/>
      <c r="C18" s="174"/>
      <c r="D18" s="29"/>
      <c r="E18" s="18"/>
    </row>
    <row r="19" spans="1:5" ht="16.5" customHeight="1">
      <c r="A19" s="25"/>
      <c r="B19" s="28"/>
      <c r="C19" s="174"/>
      <c r="D19" s="29"/>
      <c r="E19" s="18"/>
    </row>
    <row r="20" spans="1:5" ht="16.5" customHeight="1">
      <c r="A20" s="25"/>
      <c r="B20" s="28"/>
      <c r="C20" s="178"/>
      <c r="D20" s="30"/>
      <c r="E20" s="18"/>
    </row>
    <row r="21" spans="1:5" ht="16.5" customHeight="1">
      <c r="A21" s="25"/>
      <c r="B21" s="28"/>
      <c r="C21" s="26"/>
      <c r="D21" s="18"/>
      <c r="E21" s="18"/>
    </row>
    <row r="22" spans="1:5" ht="16.5" customHeight="1">
      <c r="A22" s="25"/>
      <c r="B22" s="28"/>
      <c r="C22" s="26"/>
      <c r="D22" s="18"/>
      <c r="E22" s="18"/>
    </row>
    <row r="23" spans="1:5" ht="16.5" customHeight="1">
      <c r="A23" s="25"/>
      <c r="B23" s="28"/>
      <c r="C23" s="26"/>
      <c r="D23" s="18"/>
      <c r="E23" s="18"/>
    </row>
    <row r="24" spans="1:5" ht="16.5" customHeight="1">
      <c r="A24" s="31" t="s">
        <v>67</v>
      </c>
      <c r="B24" s="32"/>
      <c r="C24" s="33"/>
      <c r="D24" s="34">
        <f>SUM(D8:D23)</f>
        <v>0</v>
      </c>
      <c r="E24" s="34">
        <f>SUM(E8:E23)</f>
        <v>0</v>
      </c>
    </row>
    <row r="25" spans="1:5" ht="16.5" customHeight="1">
      <c r="A25" s="35" t="s">
        <v>68</v>
      </c>
      <c r="B25" s="36"/>
      <c r="C25" s="37"/>
      <c r="D25" s="38"/>
      <c r="E25" s="39">
        <f>+D24-E24</f>
        <v>0</v>
      </c>
    </row>
    <row r="26" spans="1:6" ht="16.5" customHeight="1">
      <c r="A26" s="40" t="s">
        <v>69</v>
      </c>
      <c r="B26" s="41"/>
      <c r="C26" s="42"/>
      <c r="D26" s="43"/>
      <c r="E26" s="44" t="e">
        <f>E5-E25</f>
        <v>#REF!</v>
      </c>
      <c r="F26" s="66" t="e">
        <f>IF(E26&lt;-1,"Ikke korrekt avstemt",IF(E26&lt;0,"Øredifferanse",IF(E26&gt;1,"Ikke korrekt avstemt",IF(E26&gt;0,"Øresdifferanse","OK"))))</f>
        <v>#REF!</v>
      </c>
    </row>
    <row r="27" spans="1:5" ht="16.5" customHeight="1">
      <c r="A27" s="45"/>
      <c r="B27" s="46"/>
      <c r="C27" s="47"/>
      <c r="D27" s="48"/>
      <c r="E27" s="49"/>
    </row>
    <row r="28" spans="1:5" ht="16.5" customHeight="1">
      <c r="A28" s="50"/>
      <c r="B28" s="51"/>
      <c r="C28" s="52"/>
      <c r="D28" s="53"/>
      <c r="E28" s="54"/>
    </row>
    <row r="29" spans="1:4" ht="16.5" customHeight="1">
      <c r="A29" s="51"/>
      <c r="B29" s="51"/>
      <c r="C29" s="52"/>
      <c r="D29" s="54"/>
    </row>
    <row r="30" spans="1:4" ht="24.75" customHeight="1">
      <c r="A30" s="55" t="s">
        <v>70</v>
      </c>
      <c r="B30" s="56"/>
      <c r="C30" s="57" t="s">
        <v>71</v>
      </c>
      <c r="D30" s="58"/>
    </row>
    <row r="31" spans="1:4" ht="24.75" customHeight="1">
      <c r="A31" s="59" t="s">
        <v>72</v>
      </c>
      <c r="B31" s="60"/>
      <c r="C31" s="57" t="s">
        <v>64</v>
      </c>
      <c r="D31" s="54"/>
    </row>
    <row r="32" spans="1:4" ht="16.5" customHeight="1">
      <c r="A32" s="52"/>
      <c r="B32" s="52"/>
      <c r="C32" s="52"/>
      <c r="D32" s="54"/>
    </row>
    <row r="33" spans="1:4" ht="16.5" customHeight="1">
      <c r="A33" s="65" t="s">
        <v>76</v>
      </c>
      <c r="B33" s="52"/>
      <c r="C33" s="52"/>
      <c r="D33" s="54"/>
    </row>
    <row r="34" spans="1:5" ht="16.5" customHeight="1">
      <c r="A34" s="52"/>
      <c r="B34" s="162"/>
      <c r="C34"/>
      <c r="D34"/>
      <c r="E34" s="176"/>
    </row>
    <row r="35" spans="1:5" ht="16.5" customHeight="1">
      <c r="A35" s="52"/>
      <c r="B35" s="162"/>
      <c r="C35"/>
      <c r="D35"/>
      <c r="E35" s="176"/>
    </row>
    <row r="36" spans="1:5" ht="16.5" customHeight="1">
      <c r="A36" s="52"/>
      <c r="B36" s="162"/>
      <c r="C36"/>
      <c r="D36"/>
      <c r="E36" s="176"/>
    </row>
    <row r="37" spans="2:5" ht="16.5" customHeight="1">
      <c r="B37" s="162"/>
      <c r="C37"/>
      <c r="D37"/>
      <c r="E37" s="176"/>
    </row>
    <row r="38" spans="2:5" ht="16.5" customHeight="1">
      <c r="B38" s="162"/>
      <c r="C38"/>
      <c r="D38"/>
      <c r="E38" s="176"/>
    </row>
    <row r="39" spans="2:5" ht="16.5" customHeight="1">
      <c r="B39" s="162"/>
      <c r="C39"/>
      <c r="D39"/>
      <c r="E39" s="176"/>
    </row>
    <row r="40" spans="2:5" ht="16.5" customHeight="1">
      <c r="B40" s="162"/>
      <c r="C40"/>
      <c r="D40"/>
      <c r="E40" s="176"/>
    </row>
    <row r="41" spans="2:5" ht="16.5" customHeight="1">
      <c r="B41" s="162"/>
      <c r="C41"/>
      <c r="D41"/>
      <c r="E41" s="176"/>
    </row>
    <row r="42" spans="2:5" ht="13.5" customHeight="1">
      <c r="B42" s="162"/>
      <c r="C42"/>
      <c r="D42"/>
      <c r="E42" s="176"/>
    </row>
    <row r="43" spans="2:5" ht="24.75" customHeight="1">
      <c r="B43" s="162"/>
      <c r="C43"/>
      <c r="D43"/>
      <c r="E43" s="176"/>
    </row>
    <row r="44" spans="2:5" ht="24.75" customHeight="1">
      <c r="B44" s="162"/>
      <c r="C44"/>
      <c r="D44"/>
      <c r="E44" s="176"/>
    </row>
    <row r="45" spans="2:5" ht="13.5" customHeight="1">
      <c r="B45" s="162"/>
      <c r="C45"/>
      <c r="D45"/>
      <c r="E45" s="176"/>
    </row>
    <row r="46" spans="2:5" ht="13.5" customHeight="1">
      <c r="B46" s="162"/>
      <c r="C46"/>
      <c r="D46"/>
      <c r="E46" s="176"/>
    </row>
    <row r="47" spans="2:5" ht="13.5" customHeight="1">
      <c r="B47" s="162"/>
      <c r="C47"/>
      <c r="D47"/>
      <c r="E47" s="176"/>
    </row>
    <row r="48" spans="2:8" ht="13.5" customHeight="1">
      <c r="B48" s="162"/>
      <c r="C48"/>
      <c r="D48"/>
      <c r="E48" s="176"/>
      <c r="F48" s="52"/>
      <c r="G48" s="52"/>
      <c r="H48" s="52"/>
    </row>
    <row r="49" ht="13.5">
      <c r="E49" s="54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</sheetData>
  <sheetProtection/>
  <mergeCells count="1">
    <mergeCell ref="B1:E1"/>
  </mergeCells>
  <hyperlinks>
    <hyperlink ref="A33" location="Råbalanse!A1" display="Tilbake"/>
  </hyperlink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62" sqref="B62"/>
    </sheetView>
  </sheetViews>
  <sheetFormatPr defaultColWidth="11.421875" defaultRowHeight="12.75"/>
  <cols>
    <col min="1" max="1" width="27.00390625" style="0" customWidth="1"/>
    <col min="3" max="3" width="31.28125" style="0" customWidth="1"/>
    <col min="5" max="5" width="13.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5"/>
      <c r="B8" s="28"/>
      <c r="C8" s="26"/>
      <c r="D8" s="29"/>
      <c r="E8" s="18"/>
      <c r="F8" s="3"/>
    </row>
    <row r="9" spans="1:6" ht="13.5">
      <c r="A9" s="25"/>
      <c r="B9" s="28"/>
      <c r="C9" s="26"/>
      <c r="D9" s="29"/>
      <c r="E9" s="30"/>
      <c r="F9" s="3"/>
    </row>
    <row r="10" spans="1:6" ht="13.5">
      <c r="A10" s="25"/>
      <c r="B10" s="28"/>
      <c r="C10" s="26"/>
      <c r="D10" s="68"/>
      <c r="E10" s="18"/>
      <c r="F10" s="3"/>
    </row>
    <row r="11" spans="1:6" ht="13.5">
      <c r="A11" s="25"/>
      <c r="B11" s="28"/>
      <c r="C11" s="26"/>
      <c r="D11" s="18"/>
      <c r="E11" s="18"/>
      <c r="F11" s="3"/>
    </row>
    <row r="12" spans="1:6" ht="13.5">
      <c r="A12" s="25"/>
      <c r="B12" s="28"/>
      <c r="C12" s="26"/>
      <c r="D12" s="18"/>
      <c r="E12" s="18"/>
      <c r="F12" s="3"/>
    </row>
    <row r="13" spans="1:6" ht="15">
      <c r="A13" s="31" t="s">
        <v>67</v>
      </c>
      <c r="B13" s="32"/>
      <c r="C13" s="33"/>
      <c r="D13" s="34">
        <f>SUM(D9:D12)</f>
        <v>0</v>
      </c>
      <c r="E13" s="34">
        <f>SUM(E8:E12)</f>
        <v>0</v>
      </c>
      <c r="F13" s="3"/>
    </row>
    <row r="14" spans="1:6" ht="16.5">
      <c r="A14" s="35" t="s">
        <v>68</v>
      </c>
      <c r="B14" s="36"/>
      <c r="C14" s="37"/>
      <c r="D14" s="38"/>
      <c r="E14" s="39">
        <f>+D13-E13</f>
        <v>0</v>
      </c>
      <c r="F14" s="3"/>
    </row>
    <row r="15" spans="1:6" ht="16.5">
      <c r="A15" s="40" t="s">
        <v>69</v>
      </c>
      <c r="B15" s="41"/>
      <c r="C15" s="42"/>
      <c r="D15" s="43"/>
      <c r="E15" s="44" t="e">
        <f>E5-E14</f>
        <v>#REF!</v>
      </c>
      <c r="F15" s="66" t="e">
        <f>IF(E15&lt;-1,"Ikke korrekt avstemt",IF(E15&lt;0,"Øredifferanse",IF(E15&gt;1,"Ikke korrekt avstemt",IF(E15&gt;0,"Øresdifferanse","OK"))))</f>
        <v>#REF!</v>
      </c>
    </row>
    <row r="16" spans="1:6" ht="15">
      <c r="A16" s="45"/>
      <c r="B16" s="46"/>
      <c r="C16" s="47"/>
      <c r="D16" s="48"/>
      <c r="E16" s="49"/>
      <c r="F16" s="3"/>
    </row>
    <row r="17" spans="1:6" ht="15">
      <c r="A17" s="50"/>
      <c r="B17" s="51"/>
      <c r="C17" s="52"/>
      <c r="D17" s="53"/>
      <c r="E17" s="54"/>
      <c r="F17" s="3"/>
    </row>
    <row r="18" spans="1:6" ht="13.5">
      <c r="A18" s="51"/>
      <c r="B18" s="51"/>
      <c r="C18" s="52"/>
      <c r="D18" s="54"/>
      <c r="E18" s="27"/>
      <c r="F18" s="3"/>
    </row>
    <row r="19" spans="1:6" ht="15">
      <c r="A19" s="55" t="s">
        <v>70</v>
      </c>
      <c r="B19" s="56"/>
      <c r="C19" s="57" t="s">
        <v>71</v>
      </c>
      <c r="D19" s="58"/>
      <c r="E19" s="27"/>
      <c r="F19" s="3"/>
    </row>
    <row r="20" spans="1:6" ht="15">
      <c r="A20" s="59" t="s">
        <v>72</v>
      </c>
      <c r="B20" s="60"/>
      <c r="C20" s="57" t="s">
        <v>64</v>
      </c>
      <c r="D20" s="54"/>
      <c r="E20" s="27"/>
      <c r="F20" s="3"/>
    </row>
    <row r="21" spans="1:6" ht="13.5">
      <c r="A21" s="52"/>
      <c r="B21" s="52"/>
      <c r="C21" s="52"/>
      <c r="D21" s="54"/>
      <c r="E21" s="27"/>
      <c r="F21" s="3"/>
    </row>
    <row r="22" spans="1:6" ht="13.5">
      <c r="A22" s="65" t="s">
        <v>76</v>
      </c>
      <c r="B22" s="52"/>
      <c r="C22" s="52"/>
      <c r="D22" s="54"/>
      <c r="E22" s="27"/>
      <c r="F22" s="3"/>
    </row>
  </sheetData>
  <sheetProtection/>
  <mergeCells count="1">
    <mergeCell ref="B1:E1"/>
  </mergeCells>
  <hyperlinks>
    <hyperlink ref="A22" location="Råbalanse!A1" display="Tilbake"/>
  </hyperlinks>
  <printOptions/>
  <pageMargins left="0.51" right="0.34" top="0.984251969" bottom="0.984251969" header="0.5" footer="0.5"/>
  <pageSetup fitToHeight="1" fitToWidth="1" horizontalDpi="600" verticalDpi="600" orientation="portrait" paperSize="9" scale="9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3"/>
  <sheetViews>
    <sheetView zoomScalePageLayoutView="0" workbookViewId="0" topLeftCell="A1">
      <selection activeCell="B62" sqref="B62"/>
    </sheetView>
  </sheetViews>
  <sheetFormatPr defaultColWidth="11.421875" defaultRowHeight="12.75"/>
  <cols>
    <col min="1" max="1" width="20.28125" style="0" bestFit="1" customWidth="1"/>
    <col min="3" max="3" width="26.421875" style="0" customWidth="1"/>
    <col min="4" max="4" width="14.8515625" style="0" customWidth="1"/>
    <col min="5" max="5" width="16.421875" style="0" bestFit="1" customWidth="1"/>
    <col min="15" max="15" width="6.140625" style="0" customWidth="1"/>
    <col min="16" max="16" width="9.00390625" style="0" customWidth="1"/>
    <col min="20" max="20" width="11.421875" style="78" customWidth="1"/>
  </cols>
  <sheetData>
    <row r="1" spans="1:8" ht="20.25">
      <c r="A1" s="2"/>
      <c r="B1" s="289" t="str">
        <f>Råbalanse!B1</f>
        <v>Idrettslaget Aktivitet IL</v>
      </c>
      <c r="C1" s="289"/>
      <c r="D1" s="289"/>
      <c r="E1" s="289"/>
      <c r="F1" s="3"/>
      <c r="G1" s="3"/>
      <c r="H1" s="3"/>
    </row>
    <row r="2" spans="1:8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  <c r="G2" s="3"/>
      <c r="H2" s="3"/>
    </row>
    <row r="3" spans="1:8" ht="20.25">
      <c r="A3" s="4" t="s">
        <v>61</v>
      </c>
      <c r="B3" s="8">
        <f>Råbalanse!B2</f>
        <v>42735</v>
      </c>
      <c r="C3" s="9"/>
      <c r="D3" s="10"/>
      <c r="E3" s="10"/>
      <c r="F3" s="3"/>
      <c r="G3" s="3"/>
      <c r="H3" s="3"/>
    </row>
    <row r="4" spans="1:8" ht="15.75">
      <c r="A4" s="11"/>
      <c r="B4" s="11"/>
      <c r="C4" s="11"/>
      <c r="D4" s="12"/>
      <c r="E4" s="13"/>
      <c r="F4" s="3"/>
      <c r="G4" s="3"/>
      <c r="H4" s="3"/>
    </row>
    <row r="5" spans="1:17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  <c r="G5" s="3"/>
      <c r="H5" s="3"/>
      <c r="Q5" s="79"/>
    </row>
    <row r="6" spans="1:17" ht="15">
      <c r="A6" s="19"/>
      <c r="B6" s="20"/>
      <c r="C6" s="20"/>
      <c r="D6" s="21"/>
      <c r="E6" s="22"/>
      <c r="F6" s="3"/>
      <c r="G6" s="3"/>
      <c r="H6" s="3"/>
      <c r="Q6" s="79"/>
    </row>
    <row r="7" spans="1:17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  <c r="G7" s="3"/>
      <c r="H7" s="3"/>
      <c r="Q7" s="79"/>
    </row>
    <row r="8" spans="1:17" ht="13.5">
      <c r="A8" s="25"/>
      <c r="B8" s="230"/>
      <c r="C8" s="80"/>
      <c r="D8" s="29"/>
      <c r="E8" s="30"/>
      <c r="F8" s="3"/>
      <c r="G8" s="3"/>
      <c r="H8" s="3"/>
      <c r="Q8" s="79"/>
    </row>
    <row r="9" spans="1:17" ht="13.5">
      <c r="A9" s="25"/>
      <c r="B9" s="230"/>
      <c r="C9" s="80"/>
      <c r="D9" s="29"/>
      <c r="E9" s="30"/>
      <c r="F9" s="3"/>
      <c r="G9" s="3"/>
      <c r="H9" s="3"/>
      <c r="Q9" s="79"/>
    </row>
    <row r="10" spans="1:17" ht="13.5">
      <c r="A10" s="25"/>
      <c r="B10" s="230"/>
      <c r="C10" s="80"/>
      <c r="D10" s="29"/>
      <c r="E10" s="30"/>
      <c r="F10" s="3"/>
      <c r="G10" s="3"/>
      <c r="H10" s="3"/>
      <c r="Q10" s="79"/>
    </row>
    <row r="11" spans="1:17" ht="13.5">
      <c r="A11" s="25"/>
      <c r="B11" s="230"/>
      <c r="C11" s="80"/>
      <c r="D11" s="29"/>
      <c r="E11" s="30"/>
      <c r="F11" s="3"/>
      <c r="G11" s="3"/>
      <c r="H11" s="3"/>
      <c r="Q11" s="79"/>
    </row>
    <row r="12" spans="1:17" ht="13.5">
      <c r="A12" s="25"/>
      <c r="B12" s="230"/>
      <c r="C12" s="80"/>
      <c r="D12" s="29"/>
      <c r="E12" s="30"/>
      <c r="F12" s="3"/>
      <c r="G12" s="3"/>
      <c r="H12" s="3"/>
      <c r="Q12" s="79"/>
    </row>
    <row r="13" spans="1:17" ht="13.5">
      <c r="A13" s="25"/>
      <c r="B13" s="230"/>
      <c r="C13" s="80"/>
      <c r="D13" s="29"/>
      <c r="E13" s="30"/>
      <c r="F13" s="3"/>
      <c r="G13" s="3"/>
      <c r="H13" s="3"/>
      <c r="Q13" s="79"/>
    </row>
    <row r="14" spans="1:17" ht="13.5">
      <c r="A14" s="25"/>
      <c r="B14" s="230"/>
      <c r="C14" s="80"/>
      <c r="D14" s="29"/>
      <c r="E14" s="30"/>
      <c r="F14" s="3"/>
      <c r="G14" s="3"/>
      <c r="H14" s="3"/>
      <c r="Q14" s="79"/>
    </row>
    <row r="15" spans="1:17" ht="13.5">
      <c r="A15" s="25"/>
      <c r="B15" s="230"/>
      <c r="C15" s="80"/>
      <c r="D15" s="29"/>
      <c r="E15" s="30"/>
      <c r="F15" s="3"/>
      <c r="G15" s="3"/>
      <c r="H15" s="3"/>
      <c r="Q15" s="79"/>
    </row>
    <row r="16" spans="1:17" ht="13.5">
      <c r="A16" s="25"/>
      <c r="B16" s="230"/>
      <c r="C16" s="80"/>
      <c r="D16" s="29"/>
      <c r="E16" s="30"/>
      <c r="F16" s="3"/>
      <c r="G16" s="3"/>
      <c r="H16" s="3"/>
      <c r="Q16" s="79"/>
    </row>
    <row r="17" spans="1:17" ht="13.5">
      <c r="A17" s="25"/>
      <c r="B17" s="230"/>
      <c r="C17" s="80"/>
      <c r="D17" s="29"/>
      <c r="E17" s="30"/>
      <c r="F17" s="3"/>
      <c r="G17" s="3"/>
      <c r="H17" s="3"/>
      <c r="Q17" s="79"/>
    </row>
    <row r="18" spans="1:17" ht="13.5">
      <c r="A18" s="25"/>
      <c r="B18" s="230"/>
      <c r="D18" s="29"/>
      <c r="E18" s="30"/>
      <c r="F18" s="3"/>
      <c r="G18" s="3"/>
      <c r="H18" s="3"/>
      <c r="Q18" s="79"/>
    </row>
    <row r="19" spans="1:17" ht="13.5">
      <c r="A19" s="25"/>
      <c r="B19" s="28"/>
      <c r="C19" s="80"/>
      <c r="D19" s="29"/>
      <c r="E19" s="30"/>
      <c r="F19" s="3"/>
      <c r="G19" s="3"/>
      <c r="H19" s="3"/>
      <c r="Q19" s="79"/>
    </row>
    <row r="20" spans="1:17" ht="13.5">
      <c r="A20" s="25"/>
      <c r="B20" s="28"/>
      <c r="C20" s="26"/>
      <c r="D20" s="29"/>
      <c r="E20" s="30"/>
      <c r="F20" s="3"/>
      <c r="G20" s="3"/>
      <c r="H20" s="3"/>
      <c r="Q20" s="79"/>
    </row>
    <row r="21" spans="1:17" ht="13.5">
      <c r="A21" s="25"/>
      <c r="B21" s="28"/>
      <c r="C21" s="26"/>
      <c r="D21" s="29"/>
      <c r="E21" s="30"/>
      <c r="F21" s="3"/>
      <c r="G21" s="3"/>
      <c r="H21" s="3"/>
      <c r="Q21" s="79"/>
    </row>
    <row r="22" spans="1:17" ht="13.5">
      <c r="A22" s="25"/>
      <c r="B22" s="28"/>
      <c r="C22" s="26"/>
      <c r="D22" s="29"/>
      <c r="E22" s="30"/>
      <c r="F22" s="3"/>
      <c r="G22" s="3"/>
      <c r="H22" s="3"/>
      <c r="Q22" s="79"/>
    </row>
    <row r="23" spans="1:17" ht="13.5">
      <c r="A23" s="25"/>
      <c r="B23" s="28"/>
      <c r="C23" s="26"/>
      <c r="D23" s="29"/>
      <c r="E23" s="30"/>
      <c r="F23" s="3"/>
      <c r="G23" s="3"/>
      <c r="H23" s="3"/>
      <c r="Q23" s="79"/>
    </row>
    <row r="24" spans="1:17" ht="15">
      <c r="A24" s="87" t="s">
        <v>67</v>
      </c>
      <c r="B24" s="88"/>
      <c r="C24" s="86"/>
      <c r="D24" s="67">
        <f>SUM(D8:D23)</f>
        <v>0</v>
      </c>
      <c r="E24" s="67">
        <f>SUM(E8:E23)</f>
        <v>0</v>
      </c>
      <c r="F24" s="3"/>
      <c r="G24" s="3"/>
      <c r="H24" s="3"/>
      <c r="Q24" s="79"/>
    </row>
    <row r="25" spans="1:17" ht="16.5">
      <c r="A25" s="35" t="s">
        <v>68</v>
      </c>
      <c r="B25" s="36"/>
      <c r="C25" s="37"/>
      <c r="D25" s="38"/>
      <c r="E25" s="39">
        <f>+D24-E24</f>
        <v>0</v>
      </c>
      <c r="F25" s="3"/>
      <c r="G25" s="3"/>
      <c r="H25" s="3"/>
      <c r="Q25" s="79"/>
    </row>
    <row r="26" spans="1:17" ht="16.5">
      <c r="A26" s="40" t="s">
        <v>69</v>
      </c>
      <c r="B26" s="41"/>
      <c r="C26" s="42"/>
      <c r="D26" s="43"/>
      <c r="E26" s="44" t="e">
        <f>E5-E25</f>
        <v>#REF!</v>
      </c>
      <c r="F26" s="66" t="e">
        <f>IF(E26&lt;-1,"Ikke korrekt avstemt",IF(E26&lt;0,"Øredifferanse",IF(E26&gt;1,"Ikke korrekt avstemt",IF(E26&gt;0,"Øresdifferanse","OK"))))</f>
        <v>#REF!</v>
      </c>
      <c r="G26" s="3"/>
      <c r="H26" s="3"/>
      <c r="Q26" s="79"/>
    </row>
    <row r="27" spans="1:17" ht="15">
      <c r="A27" s="45"/>
      <c r="B27" s="46"/>
      <c r="C27" s="47"/>
      <c r="D27" s="48"/>
      <c r="E27" s="49"/>
      <c r="F27" s="3"/>
      <c r="G27" s="3"/>
      <c r="H27" s="3"/>
      <c r="Q27" s="79"/>
    </row>
    <row r="28" spans="1:17" ht="15">
      <c r="A28" s="50"/>
      <c r="B28" s="51"/>
      <c r="C28" s="52"/>
      <c r="D28" s="53"/>
      <c r="E28" s="54"/>
      <c r="F28" s="3"/>
      <c r="G28" s="3"/>
      <c r="H28" s="3"/>
      <c r="Q28" s="79"/>
    </row>
    <row r="29" spans="1:8" ht="13.5">
      <c r="A29" s="51"/>
      <c r="B29" s="51"/>
      <c r="C29" s="52"/>
      <c r="D29" s="54"/>
      <c r="E29" s="27"/>
      <c r="F29" s="3"/>
      <c r="G29" s="3"/>
      <c r="H29" s="3"/>
    </row>
    <row r="30" spans="1:8" ht="15">
      <c r="A30" s="55" t="s">
        <v>70</v>
      </c>
      <c r="B30" s="56" t="s">
        <v>74</v>
      </c>
      <c r="C30" s="57" t="s">
        <v>71</v>
      </c>
      <c r="D30" s="58"/>
      <c r="E30" s="27"/>
      <c r="F30" s="3"/>
      <c r="G30" s="3"/>
      <c r="H30" s="3"/>
    </row>
    <row r="31" spans="1:8" ht="15">
      <c r="A31" s="59" t="s">
        <v>72</v>
      </c>
      <c r="B31" s="60" t="s">
        <v>74</v>
      </c>
      <c r="C31" s="57" t="s">
        <v>64</v>
      </c>
      <c r="D31" s="54"/>
      <c r="E31" s="27"/>
      <c r="F31" s="3"/>
      <c r="G31" s="3"/>
      <c r="H31" s="3"/>
    </row>
    <row r="32" spans="1:8" ht="13.5">
      <c r="A32" s="52"/>
      <c r="B32" s="52"/>
      <c r="C32" s="52"/>
      <c r="D32" s="54"/>
      <c r="E32" s="27"/>
      <c r="F32" s="3"/>
      <c r="G32" s="3"/>
      <c r="H32" s="3"/>
    </row>
    <row r="33" spans="1:8" ht="13.5">
      <c r="A33" s="65" t="s">
        <v>76</v>
      </c>
      <c r="B33" s="52"/>
      <c r="C33" s="52"/>
      <c r="D33" s="54"/>
      <c r="E33" s="27"/>
      <c r="F33" s="3"/>
      <c r="G33" s="3"/>
      <c r="H33" s="3"/>
    </row>
    <row r="34" spans="1:8" ht="13.5">
      <c r="A34" s="52"/>
      <c r="B34" s="52"/>
      <c r="C34" s="52"/>
      <c r="D34" s="54"/>
      <c r="E34" s="27"/>
      <c r="F34" s="3"/>
      <c r="G34" s="3"/>
      <c r="H34" s="3"/>
    </row>
    <row r="35" spans="1:8" ht="13.5">
      <c r="A35" s="52"/>
      <c r="B35" s="52"/>
      <c r="C35" s="52"/>
      <c r="D35" s="54"/>
      <c r="E35" s="27"/>
      <c r="F35" s="3"/>
      <c r="G35" s="3"/>
      <c r="H35" s="3"/>
    </row>
    <row r="36" spans="1:8" ht="13.5">
      <c r="A36" s="228"/>
      <c r="D36" s="77"/>
      <c r="E36" s="27"/>
      <c r="F36" s="3"/>
      <c r="G36" s="3"/>
      <c r="H36" s="3"/>
    </row>
    <row r="37" spans="1:4" ht="12.75">
      <c r="A37" s="228"/>
      <c r="D37" s="77"/>
    </row>
    <row r="38" spans="1:4" ht="12.75">
      <c r="A38" s="228"/>
      <c r="D38" s="77"/>
    </row>
    <row r="39" spans="1:4" ht="12.75">
      <c r="A39" s="228"/>
      <c r="D39" s="77"/>
    </row>
    <row r="40" spans="1:4" ht="12.75">
      <c r="A40" s="228"/>
      <c r="D40" s="77"/>
    </row>
    <row r="41" spans="1:4" ht="12.75">
      <c r="A41" s="228"/>
      <c r="D41" s="77"/>
    </row>
    <row r="42" spans="1:4" ht="12.75">
      <c r="A42" s="228"/>
      <c r="D42" s="77"/>
    </row>
    <row r="43" spans="1:4" ht="12.75">
      <c r="A43" s="228"/>
      <c r="D43" s="77"/>
    </row>
    <row r="44" spans="1:4" ht="12.75">
      <c r="A44" s="228"/>
      <c r="D44" s="77"/>
    </row>
    <row r="45" spans="1:4" ht="12.75">
      <c r="A45" s="228"/>
      <c r="D45" s="77"/>
    </row>
    <row r="46" spans="1:4" ht="12.75">
      <c r="A46" s="228"/>
      <c r="D46" s="77"/>
    </row>
    <row r="47" spans="1:4" ht="12.75">
      <c r="A47" s="228"/>
      <c r="D47" s="77"/>
    </row>
    <row r="48" spans="1:4" ht="12.75">
      <c r="A48" s="228"/>
      <c r="D48" s="77"/>
    </row>
    <row r="49" spans="1:4" ht="12.75">
      <c r="A49" s="228"/>
      <c r="D49" s="77"/>
    </row>
    <row r="50" spans="1:4" ht="12.75">
      <c r="A50" s="228"/>
      <c r="D50" s="77"/>
    </row>
    <row r="51" spans="1:4" ht="12.75">
      <c r="A51" s="228"/>
      <c r="D51" s="77"/>
    </row>
    <row r="52" spans="1:4" ht="12.75">
      <c r="A52" s="228"/>
      <c r="D52" s="77"/>
    </row>
    <row r="53" spans="1:4" ht="12.75">
      <c r="A53" s="228"/>
      <c r="D53" s="77"/>
    </row>
  </sheetData>
  <sheetProtection/>
  <mergeCells count="1">
    <mergeCell ref="B1:E1"/>
  </mergeCells>
  <hyperlinks>
    <hyperlink ref="A33" location="Råbalanse!A1" display="Tilbake"/>
  </hyperlinks>
  <printOptions/>
  <pageMargins left="0.38" right="0.45" top="0.51" bottom="0.984251969" header="0.5" footer="0.5"/>
  <pageSetup fitToHeight="1" fitToWidth="1" horizontalDpi="600" verticalDpi="600" orientation="portrait" paperSize="9" scale="9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"/>
  <sheetViews>
    <sheetView showGridLines="0" zoomScalePageLayoutView="0" workbookViewId="0" topLeftCell="A1">
      <selection activeCell="E21" sqref="E21"/>
    </sheetView>
  </sheetViews>
  <sheetFormatPr defaultColWidth="10.140625" defaultRowHeight="15.75" customHeight="1"/>
  <cols>
    <col min="1" max="1" width="23.8515625" style="374" bestFit="1" customWidth="1"/>
    <col min="2" max="2" width="34.7109375" style="374" customWidth="1"/>
    <col min="3" max="3" width="27.7109375" style="374" customWidth="1"/>
    <col min="4" max="4" width="14.28125" style="428" bestFit="1" customWidth="1"/>
    <col min="5" max="5" width="9.421875" style="428" customWidth="1"/>
    <col min="6" max="7" width="10.140625" style="374" customWidth="1"/>
    <col min="8" max="8" width="11.28125" style="374" customWidth="1"/>
    <col min="9" max="9" width="11.57421875" style="505" customWidth="1"/>
    <col min="10" max="10" width="17.57421875" style="506" customWidth="1"/>
    <col min="11" max="11" width="14.00390625" style="506" bestFit="1" customWidth="1"/>
    <col min="12" max="12" width="12.8515625" style="506" customWidth="1"/>
    <col min="13" max="13" width="10.140625" style="506" customWidth="1"/>
    <col min="14" max="14" width="11.140625" style="506" bestFit="1" customWidth="1"/>
    <col min="15" max="15" width="12.421875" style="506" customWidth="1"/>
    <col min="16" max="16" width="12.7109375" style="506" customWidth="1"/>
    <col min="17" max="17" width="14.00390625" style="507" customWidth="1"/>
    <col min="18" max="16384" width="10.140625" style="374" customWidth="1"/>
  </cols>
  <sheetData>
    <row r="1" spans="1:5" ht="20.25" customHeight="1" thickBot="1">
      <c r="A1" s="371" t="str">
        <f>Råbalanse!B1</f>
        <v>Idrettslaget Aktivitet IL</v>
      </c>
      <c r="B1" s="372"/>
      <c r="C1" s="372"/>
      <c r="D1" s="372"/>
      <c r="E1" s="373"/>
    </row>
    <row r="2" spans="1:16" ht="20.25" customHeight="1">
      <c r="A2" s="375" t="s">
        <v>54</v>
      </c>
      <c r="B2" s="376">
        <f>+Råbalanse!A18</f>
        <v>2400</v>
      </c>
      <c r="C2" s="376" t="str">
        <f>+Råbalanse!B18</f>
        <v>Leverandørgjeld</v>
      </c>
      <c r="D2" s="377"/>
      <c r="E2" s="378"/>
      <c r="H2" s="429"/>
      <c r="I2" s="508"/>
      <c r="J2" s="509"/>
      <c r="K2" s="509"/>
      <c r="L2" s="509"/>
      <c r="M2" s="509"/>
      <c r="N2" s="509"/>
      <c r="O2" s="509"/>
      <c r="P2" s="509"/>
    </row>
    <row r="3" spans="1:17" ht="18.75" customHeight="1">
      <c r="A3" s="375" t="s">
        <v>61</v>
      </c>
      <c r="B3" s="379">
        <f>Råbalanse!B2</f>
        <v>42735</v>
      </c>
      <c r="C3" s="380"/>
      <c r="D3" s="381"/>
      <c r="E3" s="381"/>
      <c r="P3" s="509"/>
      <c r="Q3" s="506"/>
    </row>
    <row r="4" spans="1:17" ht="15.75">
      <c r="A4" s="421"/>
      <c r="B4" s="421"/>
      <c r="C4" s="421"/>
      <c r="D4" s="510"/>
      <c r="E4" s="511"/>
      <c r="Q4" s="512"/>
    </row>
    <row r="5" spans="1:17" ht="19.5" customHeight="1">
      <c r="A5" s="513"/>
      <c r="B5" s="514"/>
      <c r="C5" s="515"/>
      <c r="D5" s="516"/>
      <c r="E5" s="517"/>
      <c r="K5" s="518"/>
      <c r="L5" s="518"/>
      <c r="M5" s="518"/>
      <c r="N5" s="518"/>
      <c r="O5" s="518"/>
      <c r="P5" s="518"/>
      <c r="Q5" s="512"/>
    </row>
    <row r="6" spans="1:17" ht="19.5" customHeight="1">
      <c r="A6" s="689" t="s">
        <v>142</v>
      </c>
      <c r="B6" s="690"/>
      <c r="C6" s="690"/>
      <c r="D6" s="690"/>
      <c r="E6" s="691"/>
      <c r="G6" s="428"/>
      <c r="K6" s="518"/>
      <c r="L6" s="518"/>
      <c r="M6" s="518"/>
      <c r="N6" s="518"/>
      <c r="O6" s="518"/>
      <c r="P6" s="518"/>
      <c r="Q6" s="512"/>
    </row>
    <row r="7" spans="1:17" ht="19.5" customHeight="1">
      <c r="A7" s="519"/>
      <c r="B7" s="520"/>
      <c r="C7" s="521"/>
      <c r="D7" s="521"/>
      <c r="E7" s="522"/>
      <c r="G7" s="428"/>
      <c r="H7" s="428"/>
      <c r="K7" s="518"/>
      <c r="L7" s="518"/>
      <c r="M7" s="518"/>
      <c r="N7" s="518"/>
      <c r="O7" s="518"/>
      <c r="P7" s="518"/>
      <c r="Q7" s="512"/>
    </row>
    <row r="8" spans="1:17" ht="19.5" customHeight="1">
      <c r="A8" s="519"/>
      <c r="B8" s="521"/>
      <c r="C8" s="521"/>
      <c r="D8" s="521"/>
      <c r="E8" s="522"/>
      <c r="G8" s="428"/>
      <c r="H8" s="428"/>
      <c r="I8" s="523"/>
      <c r="K8" s="518"/>
      <c r="L8" s="518"/>
      <c r="M8" s="518"/>
      <c r="N8" s="512"/>
      <c r="O8" s="512"/>
      <c r="P8" s="512"/>
      <c r="Q8" s="512"/>
    </row>
    <row r="9" spans="1:17" ht="19.5" customHeight="1">
      <c r="A9" s="524" t="s">
        <v>49</v>
      </c>
      <c r="B9" s="521"/>
      <c r="C9" s="521"/>
      <c r="D9" s="525">
        <f>+Råbalanse!C18</f>
        <v>-8134.69</v>
      </c>
      <c r="E9" s="522"/>
      <c r="G9" s="428"/>
      <c r="H9" s="526"/>
      <c r="I9" s="523"/>
      <c r="K9" s="518"/>
      <c r="L9" s="518"/>
      <c r="M9" s="518"/>
      <c r="N9" s="512"/>
      <c r="O9" s="512"/>
      <c r="P9" s="512"/>
      <c r="Q9" s="512"/>
    </row>
    <row r="10" spans="1:17" ht="16.5" customHeight="1">
      <c r="A10" s="524"/>
      <c r="B10" s="521"/>
      <c r="C10" s="521"/>
      <c r="D10" s="525"/>
      <c r="E10" s="522"/>
      <c r="G10" s="428"/>
      <c r="H10" s="428"/>
      <c r="I10" s="523"/>
      <c r="K10" s="518"/>
      <c r="L10" s="518"/>
      <c r="M10" s="518"/>
      <c r="N10" s="512"/>
      <c r="O10" s="512"/>
      <c r="P10" s="512"/>
      <c r="Q10" s="512"/>
    </row>
    <row r="11" spans="1:17" s="396" customFormat="1" ht="16.5" customHeight="1">
      <c r="A11" s="527"/>
      <c r="B11" s="528"/>
      <c r="C11" s="528"/>
      <c r="D11" s="529"/>
      <c r="E11" s="530"/>
      <c r="G11" s="526"/>
      <c r="H11" s="526"/>
      <c r="I11" s="531"/>
      <c r="J11" s="531"/>
      <c r="K11" s="532"/>
      <c r="L11" s="532"/>
      <c r="M11" s="532"/>
      <c r="N11" s="533"/>
      <c r="O11" s="533"/>
      <c r="P11" s="533"/>
      <c r="Q11" s="533"/>
    </row>
    <row r="12" spans="1:17" ht="16.5" customHeight="1">
      <c r="A12" s="524"/>
      <c r="B12" s="521"/>
      <c r="C12" s="521"/>
      <c r="D12" s="525"/>
      <c r="E12" s="522"/>
      <c r="G12" s="428"/>
      <c r="H12" s="428"/>
      <c r="I12" s="523"/>
      <c r="K12" s="518"/>
      <c r="L12" s="518"/>
      <c r="M12" s="518"/>
      <c r="N12" s="512"/>
      <c r="O12" s="512"/>
      <c r="P12" s="512"/>
      <c r="Q12" s="512"/>
    </row>
    <row r="13" spans="1:17" ht="16.5" customHeight="1">
      <c r="A13" s="524"/>
      <c r="B13" s="521"/>
      <c r="C13" s="521"/>
      <c r="D13" s="525"/>
      <c r="E13" s="522"/>
      <c r="G13" s="428"/>
      <c r="H13" s="428"/>
      <c r="I13" s="523"/>
      <c r="K13" s="518"/>
      <c r="L13" s="518"/>
      <c r="M13" s="518"/>
      <c r="N13" s="512"/>
      <c r="O13" s="512"/>
      <c r="P13" s="512"/>
      <c r="Q13" s="512"/>
    </row>
    <row r="14" spans="1:17" ht="16.5" customHeight="1">
      <c r="A14" s="524"/>
      <c r="B14" s="521"/>
      <c r="C14" s="521"/>
      <c r="D14" s="525"/>
      <c r="E14" s="522"/>
      <c r="G14" s="428"/>
      <c r="H14" s="428"/>
      <c r="I14" s="523"/>
      <c r="K14" s="518"/>
      <c r="L14" s="518"/>
      <c r="M14" s="518"/>
      <c r="N14" s="512"/>
      <c r="O14" s="512"/>
      <c r="P14" s="512"/>
      <c r="Q14" s="512"/>
    </row>
    <row r="15" spans="1:17" ht="16.5" customHeight="1">
      <c r="A15" s="524" t="s">
        <v>52</v>
      </c>
      <c r="B15" s="521"/>
      <c r="C15" s="521"/>
      <c r="D15" s="525">
        <f>SUM(I27:I34)</f>
        <v>-8134.6900000000005</v>
      </c>
      <c r="E15" s="522"/>
      <c r="G15" s="428"/>
      <c r="H15" s="526"/>
      <c r="I15" s="523"/>
      <c r="K15" s="518"/>
      <c r="L15" s="518"/>
      <c r="M15" s="518"/>
      <c r="N15" s="512"/>
      <c r="O15" s="512"/>
      <c r="P15" s="512"/>
      <c r="Q15" s="512"/>
    </row>
    <row r="16" spans="1:17" ht="16.5" customHeight="1">
      <c r="A16" s="519"/>
      <c r="B16" s="521"/>
      <c r="C16" s="521"/>
      <c r="D16" s="525"/>
      <c r="E16" s="522"/>
      <c r="G16" s="428"/>
      <c r="H16" s="428"/>
      <c r="I16" s="523"/>
      <c r="L16" s="518"/>
      <c r="M16" s="518"/>
      <c r="N16" s="512"/>
      <c r="O16" s="512"/>
      <c r="P16" s="512"/>
      <c r="Q16" s="512"/>
    </row>
    <row r="17" spans="1:17" ht="16.5" customHeight="1">
      <c r="A17" s="534" t="s">
        <v>85</v>
      </c>
      <c r="B17" s="535"/>
      <c r="C17" s="535"/>
      <c r="D17" s="536">
        <f>D9+D11-D15</f>
        <v>0</v>
      </c>
      <c r="E17" s="537"/>
      <c r="F17" s="418" t="str">
        <f>IF(D17&lt;-1,"Ikke korrekt avstemt",IF(D17&lt;0,"Øredifferanse",IF(D17&gt;1,"Ikke korrekt avstemt",IF(D17&gt;0,"Øresdifferanse","OK"))))</f>
        <v>OK</v>
      </c>
      <c r="G17" s="428"/>
      <c r="H17" s="428"/>
      <c r="I17" s="523"/>
      <c r="K17" s="518"/>
      <c r="L17" s="518"/>
      <c r="M17" s="518"/>
      <c r="N17" s="512"/>
      <c r="O17" s="512"/>
      <c r="P17" s="512"/>
      <c r="Q17" s="512"/>
    </row>
    <row r="18" spans="1:17" ht="16.5" customHeight="1">
      <c r="A18" s="519"/>
      <c r="B18" s="521"/>
      <c r="C18" s="521"/>
      <c r="D18" s="525"/>
      <c r="E18" s="522"/>
      <c r="G18" s="428"/>
      <c r="H18" s="428"/>
      <c r="I18" s="523"/>
      <c r="K18" s="518"/>
      <c r="L18" s="518"/>
      <c r="M18" s="518"/>
      <c r="N18" s="512"/>
      <c r="O18" s="512"/>
      <c r="P18" s="512"/>
      <c r="Q18" s="512"/>
    </row>
    <row r="19" spans="1:17" ht="16.5" customHeight="1">
      <c r="A19" s="538"/>
      <c r="B19" s="539"/>
      <c r="C19" s="539"/>
      <c r="D19" s="540"/>
      <c r="E19" s="541"/>
      <c r="G19" s="428"/>
      <c r="H19" s="428"/>
      <c r="I19" s="523"/>
      <c r="K19" s="518"/>
      <c r="L19" s="518"/>
      <c r="M19" s="518"/>
      <c r="N19" s="512"/>
      <c r="O19" s="512"/>
      <c r="P19" s="512"/>
      <c r="Q19" s="512"/>
    </row>
    <row r="20" spans="1:17" ht="16.5" customHeight="1">
      <c r="A20" s="420"/>
      <c r="B20" s="420"/>
      <c r="C20" s="421"/>
      <c r="D20" s="423"/>
      <c r="H20" s="428"/>
      <c r="I20" s="523"/>
      <c r="K20" s="518"/>
      <c r="L20" s="518"/>
      <c r="M20" s="518"/>
      <c r="N20" s="512"/>
      <c r="O20" s="512"/>
      <c r="P20" s="512"/>
      <c r="Q20" s="512"/>
    </row>
    <row r="21" spans="1:17" ht="12.75">
      <c r="A21" s="424" t="s">
        <v>70</v>
      </c>
      <c r="B21" s="425" t="s">
        <v>153</v>
      </c>
      <c r="C21" s="426" t="s">
        <v>71</v>
      </c>
      <c r="D21" s="425"/>
      <c r="I21" s="523"/>
      <c r="K21" s="518"/>
      <c r="L21" s="518"/>
      <c r="M21" s="518"/>
      <c r="N21" s="512"/>
      <c r="O21" s="512"/>
      <c r="P21" s="512"/>
      <c r="Q21" s="512"/>
    </row>
    <row r="22" spans="1:17" ht="12.75">
      <c r="A22" s="429" t="s">
        <v>72</v>
      </c>
      <c r="B22" s="430"/>
      <c r="C22" s="426" t="s">
        <v>64</v>
      </c>
      <c r="D22" s="430"/>
      <c r="K22" s="518"/>
      <c r="L22" s="518"/>
      <c r="M22" s="518"/>
      <c r="N22" s="518"/>
      <c r="O22" s="518"/>
      <c r="P22" s="518"/>
      <c r="Q22" s="512"/>
    </row>
    <row r="23" spans="1:17" ht="16.5" customHeight="1">
      <c r="A23" s="421"/>
      <c r="B23" s="421"/>
      <c r="C23" s="421"/>
      <c r="D23" s="423"/>
      <c r="K23" s="518"/>
      <c r="L23" s="518"/>
      <c r="M23" s="518"/>
      <c r="N23" s="518"/>
      <c r="O23" s="518"/>
      <c r="P23" s="518"/>
      <c r="Q23" s="512"/>
    </row>
    <row r="24" spans="1:17" ht="16.5" customHeight="1">
      <c r="A24" s="431"/>
      <c r="B24" s="421"/>
      <c r="C24" s="421"/>
      <c r="D24" s="423"/>
      <c r="K24" s="518"/>
      <c r="L24" s="518"/>
      <c r="M24" s="518"/>
      <c r="N24" s="518"/>
      <c r="O24" s="518"/>
      <c r="P24" s="518"/>
      <c r="Q24" s="512"/>
    </row>
    <row r="25" spans="1:17" ht="12.75">
      <c r="A25" s="421"/>
      <c r="B25" s="421"/>
      <c r="C25" s="421"/>
      <c r="D25" s="423"/>
      <c r="K25" s="518"/>
      <c r="L25" s="518"/>
      <c r="M25" s="518"/>
      <c r="N25" s="518"/>
      <c r="O25" s="518"/>
      <c r="P25" s="518"/>
      <c r="Q25" s="512"/>
    </row>
    <row r="26" spans="1:17" s="429" customFormat="1" ht="12.75">
      <c r="A26" s="435" t="s">
        <v>115</v>
      </c>
      <c r="B26" s="435" t="s">
        <v>116</v>
      </c>
      <c r="C26" s="426" t="s">
        <v>109</v>
      </c>
      <c r="D26" s="692" t="s">
        <v>207</v>
      </c>
      <c r="E26" s="542" t="s">
        <v>110</v>
      </c>
      <c r="F26" s="429" t="s">
        <v>111</v>
      </c>
      <c r="G26" s="429" t="s">
        <v>112</v>
      </c>
      <c r="H26" s="429" t="s">
        <v>113</v>
      </c>
      <c r="I26" s="508" t="s">
        <v>114</v>
      </c>
      <c r="J26" s="509"/>
      <c r="K26" s="543"/>
      <c r="L26" s="543"/>
      <c r="M26" s="543"/>
      <c r="N26" s="543"/>
      <c r="O26" s="543"/>
      <c r="P26" s="543"/>
      <c r="Q26" s="544"/>
    </row>
    <row r="27" spans="1:17" ht="12.75">
      <c r="A27" s="374">
        <v>50000</v>
      </c>
      <c r="B27" s="374" t="s">
        <v>199</v>
      </c>
      <c r="C27" s="374">
        <v>-14083</v>
      </c>
      <c r="D27" s="374">
        <v>0</v>
      </c>
      <c r="E27" s="374">
        <v>0</v>
      </c>
      <c r="F27" s="374">
        <v>0</v>
      </c>
      <c r="G27" s="374">
        <v>0</v>
      </c>
      <c r="H27" s="374">
        <v>0</v>
      </c>
      <c r="I27" s="505">
        <v>-1403</v>
      </c>
      <c r="K27" s="518"/>
      <c r="L27" s="518"/>
      <c r="M27" s="518"/>
      <c r="N27" s="518"/>
      <c r="O27" s="518"/>
      <c r="P27" s="518"/>
      <c r="Q27" s="512"/>
    </row>
    <row r="28" spans="1:17" ht="12.75">
      <c r="A28" s="374">
        <v>50004</v>
      </c>
      <c r="B28" s="374" t="s">
        <v>200</v>
      </c>
      <c r="C28" s="374">
        <v>-15000</v>
      </c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505">
        <v>-1500</v>
      </c>
      <c r="K28" s="518"/>
      <c r="L28" s="518"/>
      <c r="M28" s="518"/>
      <c r="N28" s="518"/>
      <c r="O28" s="518"/>
      <c r="P28" s="518"/>
      <c r="Q28" s="512"/>
    </row>
    <row r="29" spans="1:17" ht="12.75">
      <c r="A29" s="374">
        <v>50005</v>
      </c>
      <c r="B29" s="374" t="s">
        <v>201</v>
      </c>
      <c r="C29" s="374">
        <v>-77827.5</v>
      </c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505">
        <v>-777.5</v>
      </c>
      <c r="K29" s="518"/>
      <c r="L29" s="518"/>
      <c r="M29" s="518"/>
      <c r="N29" s="518"/>
      <c r="O29" s="518"/>
      <c r="P29" s="518"/>
      <c r="Q29" s="512"/>
    </row>
    <row r="30" spans="1:17" ht="12.75">
      <c r="A30" s="374">
        <v>50007</v>
      </c>
      <c r="B30" s="374" t="s">
        <v>202</v>
      </c>
      <c r="C30" s="374">
        <v>-1168</v>
      </c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505">
        <v>-594.19</v>
      </c>
      <c r="K30" s="518"/>
      <c r="L30" s="518"/>
      <c r="M30" s="518"/>
      <c r="N30" s="518"/>
      <c r="O30" s="518"/>
      <c r="P30" s="518"/>
      <c r="Q30" s="512"/>
    </row>
    <row r="31" spans="1:17" ht="12.75">
      <c r="A31" s="374">
        <v>50011</v>
      </c>
      <c r="B31" s="374" t="s">
        <v>203</v>
      </c>
      <c r="C31" s="374">
        <v>-3727.25</v>
      </c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505">
        <v>-1727.25</v>
      </c>
      <c r="K31" s="518"/>
      <c r="L31" s="518"/>
      <c r="M31" s="518"/>
      <c r="N31" s="518"/>
      <c r="O31" s="518"/>
      <c r="P31" s="518"/>
      <c r="Q31" s="512"/>
    </row>
    <row r="32" spans="1:17" ht="12.75">
      <c r="A32" s="374">
        <v>50012</v>
      </c>
      <c r="B32" s="374" t="s">
        <v>204</v>
      </c>
      <c r="C32" s="374">
        <v>-16161</v>
      </c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505">
        <v>-1661</v>
      </c>
      <c r="K32" s="518"/>
      <c r="L32" s="518"/>
      <c r="M32" s="518"/>
      <c r="N32" s="518"/>
      <c r="O32" s="518"/>
      <c r="P32" s="518"/>
      <c r="Q32" s="512"/>
    </row>
    <row r="33" spans="1:17" ht="12.75">
      <c r="A33" s="374">
        <v>50023</v>
      </c>
      <c r="B33" s="374" t="s">
        <v>205</v>
      </c>
      <c r="C33" s="374">
        <v>-47186.75</v>
      </c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505">
        <v>-471.75</v>
      </c>
      <c r="K33" s="518"/>
      <c r="L33" s="518"/>
      <c r="M33" s="518"/>
      <c r="N33" s="518"/>
      <c r="O33" s="518"/>
      <c r="P33" s="518"/>
      <c r="Q33" s="512"/>
    </row>
    <row r="34" spans="1:17" ht="12.75">
      <c r="A34" s="374">
        <v>50093</v>
      </c>
      <c r="B34" s="374" t="s">
        <v>206</v>
      </c>
      <c r="C34" s="374">
        <v>0</v>
      </c>
      <c r="D34" s="374">
        <v>0</v>
      </c>
      <c r="E34" s="374">
        <v>0</v>
      </c>
      <c r="F34" s="374">
        <v>0</v>
      </c>
      <c r="G34" s="374">
        <v>0</v>
      </c>
      <c r="H34" s="374">
        <v>6</v>
      </c>
      <c r="I34" s="505">
        <v>0</v>
      </c>
      <c r="K34" s="518"/>
      <c r="L34" s="518"/>
      <c r="M34" s="518"/>
      <c r="N34" s="518"/>
      <c r="O34" s="518"/>
      <c r="P34" s="518"/>
      <c r="Q34" s="512"/>
    </row>
    <row r="35" spans="11:17" ht="12.75">
      <c r="K35" s="518"/>
      <c r="L35" s="518"/>
      <c r="M35" s="518"/>
      <c r="N35" s="518"/>
      <c r="O35" s="518"/>
      <c r="P35" s="518"/>
      <c r="Q35" s="512"/>
    </row>
    <row r="36" spans="11:17" ht="12.75">
      <c r="K36" s="518"/>
      <c r="L36" s="518"/>
      <c r="M36" s="518"/>
      <c r="N36" s="518"/>
      <c r="O36" s="518"/>
      <c r="P36" s="518"/>
      <c r="Q36" s="512"/>
    </row>
    <row r="37" spans="11:17" ht="12.75">
      <c r="K37" s="518"/>
      <c r="L37" s="518"/>
      <c r="M37" s="518"/>
      <c r="N37" s="518"/>
      <c r="O37" s="518"/>
      <c r="P37" s="518"/>
      <c r="Q37" s="512"/>
    </row>
    <row r="38" spans="11:17" ht="12.75">
      <c r="K38" s="518"/>
      <c r="L38" s="518"/>
      <c r="M38" s="518"/>
      <c r="N38" s="518"/>
      <c r="O38" s="518"/>
      <c r="P38" s="518"/>
      <c r="Q38" s="512"/>
    </row>
    <row r="39" spans="11:17" ht="12.75">
      <c r="K39" s="518"/>
      <c r="L39" s="518"/>
      <c r="M39" s="518"/>
      <c r="N39" s="518"/>
      <c r="O39" s="518"/>
      <c r="P39" s="518"/>
      <c r="Q39" s="512"/>
    </row>
    <row r="40" spans="11:17" ht="12.75">
      <c r="K40" s="518"/>
      <c r="L40" s="518"/>
      <c r="M40" s="518"/>
      <c r="N40" s="518"/>
      <c r="O40" s="518"/>
      <c r="P40" s="518"/>
      <c r="Q40" s="512"/>
    </row>
    <row r="41" spans="11:17" ht="12.75">
      <c r="K41" s="518"/>
      <c r="L41" s="518"/>
      <c r="M41" s="518"/>
      <c r="N41" s="518"/>
      <c r="O41" s="518"/>
      <c r="P41" s="518"/>
      <c r="Q41" s="512"/>
    </row>
    <row r="42" spans="11:17" ht="12.75">
      <c r="K42" s="518"/>
      <c r="L42" s="518"/>
      <c r="M42" s="518"/>
      <c r="N42" s="518"/>
      <c r="O42" s="518"/>
      <c r="P42" s="518"/>
      <c r="Q42" s="512"/>
    </row>
    <row r="43" spans="11:17" ht="12.75">
      <c r="K43" s="518"/>
      <c r="L43" s="518"/>
      <c r="M43" s="518"/>
      <c r="N43" s="518"/>
      <c r="O43" s="518"/>
      <c r="P43" s="518"/>
      <c r="Q43" s="512"/>
    </row>
    <row r="44" spans="11:17" ht="12.75">
      <c r="K44" s="518"/>
      <c r="L44" s="518"/>
      <c r="M44" s="518"/>
      <c r="N44" s="518"/>
      <c r="O44" s="518"/>
      <c r="P44" s="518"/>
      <c r="Q44" s="512"/>
    </row>
    <row r="45" spans="11:17" ht="12.75">
      <c r="K45" s="518"/>
      <c r="L45" s="518"/>
      <c r="M45" s="518"/>
      <c r="N45" s="518"/>
      <c r="O45" s="518"/>
      <c r="P45" s="518"/>
      <c r="Q45" s="512"/>
    </row>
    <row r="46" spans="11:17" ht="12.75">
      <c r="K46" s="518"/>
      <c r="L46" s="518"/>
      <c r="M46" s="518"/>
      <c r="N46" s="518"/>
      <c r="O46" s="518"/>
      <c r="P46" s="518"/>
      <c r="Q46" s="512"/>
    </row>
    <row r="47" spans="11:17" ht="12.75">
      <c r="K47" s="518"/>
      <c r="L47" s="518"/>
      <c r="M47" s="518"/>
      <c r="N47" s="518"/>
      <c r="O47" s="518"/>
      <c r="P47" s="518"/>
      <c r="Q47" s="512"/>
    </row>
    <row r="48" spans="11:17" ht="12.75">
      <c r="K48" s="518"/>
      <c r="L48" s="518"/>
      <c r="M48" s="518"/>
      <c r="N48" s="518"/>
      <c r="O48" s="518"/>
      <c r="P48" s="518"/>
      <c r="Q48" s="512"/>
    </row>
    <row r="49" spans="11:17" ht="12.75">
      <c r="K49" s="518"/>
      <c r="L49" s="518"/>
      <c r="M49" s="518"/>
      <c r="N49" s="518"/>
      <c r="O49" s="518"/>
      <c r="P49" s="518"/>
      <c r="Q49" s="512"/>
    </row>
    <row r="50" spans="11:17" ht="12.75">
      <c r="K50" s="518"/>
      <c r="L50" s="518"/>
      <c r="M50" s="518"/>
      <c r="N50" s="518"/>
      <c r="O50" s="518"/>
      <c r="P50" s="518"/>
      <c r="Q50" s="512"/>
    </row>
    <row r="51" spans="11:17" ht="12.75">
      <c r="K51" s="518"/>
      <c r="L51" s="518"/>
      <c r="M51" s="518"/>
      <c r="N51" s="518"/>
      <c r="O51" s="518"/>
      <c r="P51" s="518"/>
      <c r="Q51" s="512"/>
    </row>
    <row r="52" spans="11:17" ht="12.75">
      <c r="K52" s="518"/>
      <c r="L52" s="518"/>
      <c r="M52" s="518"/>
      <c r="N52" s="518"/>
      <c r="O52" s="518"/>
      <c r="P52" s="518"/>
      <c r="Q52" s="512"/>
    </row>
    <row r="53" spans="11:17" ht="12.75">
      <c r="K53" s="518"/>
      <c r="L53" s="518"/>
      <c r="M53" s="518"/>
      <c r="N53" s="518"/>
      <c r="O53" s="518"/>
      <c r="P53" s="518"/>
      <c r="Q53" s="512"/>
    </row>
    <row r="54" spans="11:17" ht="12.75">
      <c r="K54" s="518"/>
      <c r="L54" s="518"/>
      <c r="M54" s="518"/>
      <c r="N54" s="518"/>
      <c r="O54" s="518"/>
      <c r="P54" s="518"/>
      <c r="Q54" s="512"/>
    </row>
    <row r="55" spans="11:17" ht="12.75">
      <c r="K55" s="518"/>
      <c r="L55" s="518"/>
      <c r="M55" s="518"/>
      <c r="N55" s="518"/>
      <c r="O55" s="518"/>
      <c r="P55" s="518"/>
      <c r="Q55" s="512"/>
    </row>
    <row r="56" spans="11:17" ht="12.75">
      <c r="K56" s="518"/>
      <c r="L56" s="518"/>
      <c r="M56" s="518"/>
      <c r="N56" s="518"/>
      <c r="O56" s="518"/>
      <c r="P56" s="518"/>
      <c r="Q56" s="512"/>
    </row>
    <row r="57" spans="11:17" ht="12.75">
      <c r="K57" s="518"/>
      <c r="L57" s="518"/>
      <c r="M57" s="518"/>
      <c r="N57" s="518"/>
      <c r="O57" s="518"/>
      <c r="P57" s="518"/>
      <c r="Q57" s="512"/>
    </row>
    <row r="58" spans="11:17" ht="12.75">
      <c r="K58" s="518"/>
      <c r="L58" s="518"/>
      <c r="M58" s="518"/>
      <c r="N58" s="518"/>
      <c r="O58" s="518"/>
      <c r="P58" s="518"/>
      <c r="Q58" s="512"/>
    </row>
    <row r="59" spans="11:17" ht="12.75">
      <c r="K59" s="518"/>
      <c r="L59" s="518"/>
      <c r="M59" s="518"/>
      <c r="N59" s="518"/>
      <c r="O59" s="518"/>
      <c r="P59" s="518"/>
      <c r="Q59" s="512"/>
    </row>
    <row r="60" spans="11:17" ht="12.75">
      <c r="K60" s="518"/>
      <c r="L60" s="518"/>
      <c r="M60" s="518"/>
      <c r="N60" s="518"/>
      <c r="O60" s="518"/>
      <c r="P60" s="518"/>
      <c r="Q60" s="512"/>
    </row>
    <row r="61" spans="11:17" ht="12.75">
      <c r="K61" s="518"/>
      <c r="L61" s="518"/>
      <c r="M61" s="518"/>
      <c r="N61" s="518"/>
      <c r="O61" s="518"/>
      <c r="P61" s="518"/>
      <c r="Q61" s="512"/>
    </row>
    <row r="62" spans="11:17" ht="12.75">
      <c r="K62" s="518"/>
      <c r="L62" s="518"/>
      <c r="M62" s="518"/>
      <c r="N62" s="518"/>
      <c r="O62" s="518"/>
      <c r="P62" s="518"/>
      <c r="Q62" s="512"/>
    </row>
    <row r="63" spans="11:17" ht="12.75">
      <c r="K63" s="518"/>
      <c r="L63" s="518"/>
      <c r="M63" s="518"/>
      <c r="N63" s="518"/>
      <c r="O63" s="518"/>
      <c r="P63" s="518"/>
      <c r="Q63" s="512"/>
    </row>
    <row r="64" spans="11:17" ht="12.75">
      <c r="K64" s="518"/>
      <c r="L64" s="518"/>
      <c r="M64" s="518"/>
      <c r="N64" s="518"/>
      <c r="O64" s="518"/>
      <c r="P64" s="518"/>
      <c r="Q64" s="512"/>
    </row>
    <row r="65" spans="11:17" ht="12.75">
      <c r="K65" s="518"/>
      <c r="L65" s="518"/>
      <c r="M65" s="518"/>
      <c r="N65" s="518"/>
      <c r="O65" s="518"/>
      <c r="P65" s="518"/>
      <c r="Q65" s="512"/>
    </row>
    <row r="66" spans="11:17" ht="12.75">
      <c r="K66" s="518"/>
      <c r="L66" s="518"/>
      <c r="M66" s="518"/>
      <c r="N66" s="518"/>
      <c r="O66" s="518"/>
      <c r="P66" s="518"/>
      <c r="Q66" s="512"/>
    </row>
    <row r="67" spans="11:17" ht="12.75">
      <c r="K67" s="518"/>
      <c r="L67" s="518"/>
      <c r="M67" s="518"/>
      <c r="N67" s="518"/>
      <c r="O67" s="518"/>
      <c r="P67" s="518"/>
      <c r="Q67" s="512"/>
    </row>
    <row r="68" spans="11:17" ht="12.75">
      <c r="K68" s="518"/>
      <c r="L68" s="518"/>
      <c r="M68" s="518"/>
      <c r="N68" s="518"/>
      <c r="O68" s="518"/>
      <c r="P68" s="518"/>
      <c r="Q68" s="512"/>
    </row>
    <row r="69" spans="11:17" ht="12.75">
      <c r="K69" s="518"/>
      <c r="L69" s="518"/>
      <c r="M69" s="518"/>
      <c r="N69" s="518"/>
      <c r="O69" s="518"/>
      <c r="P69" s="518"/>
      <c r="Q69" s="512"/>
    </row>
    <row r="70" spans="11:17" ht="12.75">
      <c r="K70" s="518"/>
      <c r="L70" s="518"/>
      <c r="M70" s="518"/>
      <c r="N70" s="518"/>
      <c r="O70" s="518"/>
      <c r="P70" s="518"/>
      <c r="Q70" s="512"/>
    </row>
    <row r="71" spans="11:17" ht="12.75">
      <c r="K71" s="518"/>
      <c r="L71" s="518"/>
      <c r="M71" s="518"/>
      <c r="N71" s="518"/>
      <c r="O71" s="518"/>
      <c r="P71" s="518"/>
      <c r="Q71" s="512"/>
    </row>
    <row r="72" spans="11:17" ht="12.75">
      <c r="K72" s="518"/>
      <c r="L72" s="518"/>
      <c r="M72" s="518"/>
      <c r="N72" s="518"/>
      <c r="O72" s="518"/>
      <c r="P72" s="518"/>
      <c r="Q72" s="512"/>
    </row>
    <row r="73" spans="11:17" ht="12.75">
      <c r="K73" s="518"/>
      <c r="L73" s="518"/>
      <c r="M73" s="518"/>
      <c r="N73" s="518"/>
      <c r="O73" s="518"/>
      <c r="P73" s="518"/>
      <c r="Q73" s="512"/>
    </row>
    <row r="74" spans="11:17" ht="12.75">
      <c r="K74" s="518"/>
      <c r="L74" s="518"/>
      <c r="M74" s="518"/>
      <c r="N74" s="518"/>
      <c r="O74" s="518"/>
      <c r="P74" s="518"/>
      <c r="Q74" s="512"/>
    </row>
    <row r="75" spans="11:17" ht="12.75">
      <c r="K75" s="518"/>
      <c r="L75" s="518"/>
      <c r="M75" s="518"/>
      <c r="N75" s="518"/>
      <c r="O75" s="518"/>
      <c r="P75" s="518"/>
      <c r="Q75" s="512"/>
    </row>
    <row r="76" spans="11:17" ht="12.75">
      <c r="K76" s="518"/>
      <c r="L76" s="518"/>
      <c r="M76" s="518"/>
      <c r="N76" s="518"/>
      <c r="O76" s="518"/>
      <c r="P76" s="518"/>
      <c r="Q76" s="512"/>
    </row>
    <row r="77" spans="11:17" ht="12.75">
      <c r="K77" s="518"/>
      <c r="L77" s="518"/>
      <c r="M77" s="518"/>
      <c r="N77" s="518"/>
      <c r="O77" s="518"/>
      <c r="P77" s="518"/>
      <c r="Q77" s="512"/>
    </row>
    <row r="78" spans="11:17" ht="12.75">
      <c r="K78" s="518"/>
      <c r="L78" s="518"/>
      <c r="M78" s="518"/>
      <c r="N78" s="518"/>
      <c r="O78" s="518"/>
      <c r="P78" s="518"/>
      <c r="Q78" s="512"/>
    </row>
    <row r="79" spans="11:17" ht="12.75">
      <c r="K79" s="518"/>
      <c r="L79" s="518"/>
      <c r="M79" s="518"/>
      <c r="N79" s="518"/>
      <c r="O79" s="518"/>
      <c r="P79" s="518"/>
      <c r="Q79" s="512"/>
    </row>
    <row r="80" spans="11:17" ht="12.75">
      <c r="K80" s="518"/>
      <c r="L80" s="518"/>
      <c r="M80" s="518"/>
      <c r="N80" s="518"/>
      <c r="O80" s="518"/>
      <c r="P80" s="518"/>
      <c r="Q80" s="512"/>
    </row>
    <row r="81" spans="11:17" ht="12.75">
      <c r="K81" s="518"/>
      <c r="L81" s="518"/>
      <c r="M81" s="518"/>
      <c r="N81" s="518"/>
      <c r="O81" s="518"/>
      <c r="P81" s="518"/>
      <c r="Q81" s="512"/>
    </row>
    <row r="82" spans="11:17" ht="12.75">
      <c r="K82" s="518"/>
      <c r="L82" s="518"/>
      <c r="M82" s="518"/>
      <c r="N82" s="518"/>
      <c r="O82" s="518"/>
      <c r="P82" s="518"/>
      <c r="Q82" s="512"/>
    </row>
    <row r="83" spans="11:17" ht="12.75">
      <c r="K83" s="518"/>
      <c r="L83" s="518"/>
      <c r="M83" s="518"/>
      <c r="N83" s="518"/>
      <c r="O83" s="518"/>
      <c r="P83" s="518"/>
      <c r="Q83" s="512"/>
    </row>
    <row r="84" spans="11:17" ht="12.75">
      <c r="K84" s="518"/>
      <c r="L84" s="518"/>
      <c r="M84" s="518"/>
      <c r="N84" s="518"/>
      <c r="O84" s="518"/>
      <c r="P84" s="518"/>
      <c r="Q84" s="512"/>
    </row>
    <row r="85" spans="11:17" ht="12.75">
      <c r="K85" s="518"/>
      <c r="L85" s="518"/>
      <c r="M85" s="518"/>
      <c r="N85" s="518"/>
      <c r="O85" s="518"/>
      <c r="P85" s="518"/>
      <c r="Q85" s="512"/>
    </row>
    <row r="86" spans="11:17" ht="12.75">
      <c r="K86" s="518"/>
      <c r="L86" s="518"/>
      <c r="M86" s="518"/>
      <c r="N86" s="518"/>
      <c r="O86" s="518"/>
      <c r="P86" s="518"/>
      <c r="Q86" s="512"/>
    </row>
    <row r="87" spans="11:17" ht="12.75">
      <c r="K87" s="518"/>
      <c r="L87" s="518"/>
      <c r="M87" s="518"/>
      <c r="N87" s="518"/>
      <c r="O87" s="518"/>
      <c r="P87" s="518"/>
      <c r="Q87" s="512"/>
    </row>
    <row r="88" spans="11:17" ht="12.75">
      <c r="K88" s="518"/>
      <c r="L88" s="518"/>
      <c r="M88" s="518"/>
      <c r="N88" s="518"/>
      <c r="O88" s="518"/>
      <c r="P88" s="518"/>
      <c r="Q88" s="512"/>
    </row>
    <row r="89" spans="11:17" ht="12.75">
      <c r="K89" s="518"/>
      <c r="L89" s="518"/>
      <c r="M89" s="518"/>
      <c r="N89" s="518"/>
      <c r="O89" s="518"/>
      <c r="P89" s="518"/>
      <c r="Q89" s="512"/>
    </row>
    <row r="90" spans="11:17" ht="12.75">
      <c r="K90" s="518"/>
      <c r="L90" s="518"/>
      <c r="M90" s="518"/>
      <c r="N90" s="518"/>
      <c r="O90" s="518"/>
      <c r="P90" s="518"/>
      <c r="Q90" s="512"/>
    </row>
    <row r="91" spans="11:17" ht="12.75">
      <c r="K91" s="518"/>
      <c r="L91" s="518"/>
      <c r="M91" s="518"/>
      <c r="N91" s="518"/>
      <c r="O91" s="518"/>
      <c r="P91" s="518"/>
      <c r="Q91" s="512"/>
    </row>
    <row r="92" spans="11:17" ht="12.75">
      <c r="K92" s="518"/>
      <c r="L92" s="518"/>
      <c r="M92" s="518"/>
      <c r="N92" s="518"/>
      <c r="O92" s="518"/>
      <c r="P92" s="518"/>
      <c r="Q92" s="512"/>
    </row>
    <row r="93" spans="11:17" ht="12.75">
      <c r="K93" s="518"/>
      <c r="L93" s="518"/>
      <c r="M93" s="518"/>
      <c r="N93" s="518"/>
      <c r="O93" s="518"/>
      <c r="P93" s="518"/>
      <c r="Q93" s="512"/>
    </row>
    <row r="94" spans="11:17" ht="12.75">
      <c r="K94" s="518"/>
      <c r="L94" s="518"/>
      <c r="M94" s="518"/>
      <c r="N94" s="518"/>
      <c r="O94" s="518"/>
      <c r="P94" s="518"/>
      <c r="Q94" s="512"/>
    </row>
    <row r="95" spans="11:17" ht="12.75">
      <c r="K95" s="518"/>
      <c r="L95" s="518"/>
      <c r="M95" s="518"/>
      <c r="N95" s="518"/>
      <c r="O95" s="518"/>
      <c r="P95" s="518"/>
      <c r="Q95" s="512"/>
    </row>
    <row r="96" spans="11:17" ht="12.75">
      <c r="K96" s="518"/>
      <c r="L96" s="518"/>
      <c r="M96" s="518"/>
      <c r="N96" s="518"/>
      <c r="O96" s="518"/>
      <c r="P96" s="518"/>
      <c r="Q96" s="512"/>
    </row>
    <row r="97" spans="11:17" ht="12.75">
      <c r="K97" s="518"/>
      <c r="L97" s="518"/>
      <c r="M97" s="518"/>
      <c r="N97" s="518"/>
      <c r="O97" s="518"/>
      <c r="P97" s="518"/>
      <c r="Q97" s="512"/>
    </row>
    <row r="98" spans="11:17" ht="12.75">
      <c r="K98" s="518"/>
      <c r="L98" s="518"/>
      <c r="M98" s="518"/>
      <c r="N98" s="518"/>
      <c r="O98" s="518"/>
      <c r="P98" s="518"/>
      <c r="Q98" s="512"/>
    </row>
    <row r="99" spans="11:17" ht="12.75">
      <c r="K99" s="518"/>
      <c r="L99" s="518"/>
      <c r="M99" s="518"/>
      <c r="N99" s="518"/>
      <c r="O99" s="518"/>
      <c r="P99" s="518"/>
      <c r="Q99" s="512"/>
    </row>
    <row r="100" spans="11:17" ht="12.75">
      <c r="K100" s="518"/>
      <c r="L100" s="518"/>
      <c r="M100" s="518"/>
      <c r="N100" s="518"/>
      <c r="O100" s="518"/>
      <c r="P100" s="518"/>
      <c r="Q100" s="512"/>
    </row>
    <row r="101" spans="11:17" ht="12.75">
      <c r="K101" s="518"/>
      <c r="L101" s="518"/>
      <c r="M101" s="518"/>
      <c r="N101" s="518"/>
      <c r="O101" s="518"/>
      <c r="P101" s="518"/>
      <c r="Q101" s="512"/>
    </row>
    <row r="102" spans="11:17" ht="12.75">
      <c r="K102" s="518"/>
      <c r="L102" s="518"/>
      <c r="M102" s="518"/>
      <c r="N102" s="518"/>
      <c r="O102" s="518"/>
      <c r="P102" s="518"/>
      <c r="Q102" s="512"/>
    </row>
    <row r="103" spans="11:17" ht="12.75">
      <c r="K103" s="518"/>
      <c r="L103" s="518"/>
      <c r="M103" s="518"/>
      <c r="N103" s="518"/>
      <c r="O103" s="518"/>
      <c r="P103" s="518"/>
      <c r="Q103" s="512"/>
    </row>
    <row r="104" spans="11:17" ht="12.75">
      <c r="K104" s="518"/>
      <c r="L104" s="518"/>
      <c r="M104" s="518"/>
      <c r="N104" s="518"/>
      <c r="O104" s="518"/>
      <c r="P104" s="518"/>
      <c r="Q104" s="512"/>
    </row>
    <row r="105" spans="11:17" ht="12.75">
      <c r="K105" s="518"/>
      <c r="L105" s="518"/>
      <c r="M105" s="518"/>
      <c r="N105" s="518"/>
      <c r="O105" s="518"/>
      <c r="P105" s="518"/>
      <c r="Q105" s="512"/>
    </row>
    <row r="106" spans="11:17" ht="12.75">
      <c r="K106" s="518"/>
      <c r="L106" s="518"/>
      <c r="M106" s="518"/>
      <c r="N106" s="518"/>
      <c r="O106" s="518"/>
      <c r="P106" s="518"/>
      <c r="Q106" s="512"/>
    </row>
    <row r="107" spans="11:17" ht="12.75">
      <c r="K107" s="518"/>
      <c r="L107" s="518"/>
      <c r="M107" s="518"/>
      <c r="N107" s="518"/>
      <c r="O107" s="518"/>
      <c r="P107" s="518"/>
      <c r="Q107" s="512"/>
    </row>
    <row r="108" spans="11:17" ht="12.75">
      <c r="K108" s="518"/>
      <c r="L108" s="518"/>
      <c r="M108" s="518"/>
      <c r="N108" s="518"/>
      <c r="O108" s="518"/>
      <c r="P108" s="518"/>
      <c r="Q108" s="512"/>
    </row>
    <row r="109" spans="11:17" ht="12.75">
      <c r="K109" s="518"/>
      <c r="L109" s="518"/>
      <c r="M109" s="518"/>
      <c r="N109" s="518"/>
      <c r="O109" s="518"/>
      <c r="P109" s="518"/>
      <c r="Q109" s="512"/>
    </row>
    <row r="110" spans="11:17" ht="12.75">
      <c r="K110" s="518"/>
      <c r="L110" s="518"/>
      <c r="M110" s="518"/>
      <c r="N110" s="518"/>
      <c r="O110" s="518"/>
      <c r="P110" s="518"/>
      <c r="Q110" s="512"/>
    </row>
    <row r="111" spans="11:17" ht="12.75">
      <c r="K111" s="518"/>
      <c r="L111" s="518"/>
      <c r="M111" s="518"/>
      <c r="N111" s="518"/>
      <c r="O111" s="518"/>
      <c r="P111" s="518"/>
      <c r="Q111" s="512"/>
    </row>
    <row r="112" spans="11:17" ht="12.75">
      <c r="K112" s="518"/>
      <c r="L112" s="518"/>
      <c r="M112" s="518"/>
      <c r="N112" s="518"/>
      <c r="O112" s="518"/>
      <c r="P112" s="518"/>
      <c r="Q112" s="512"/>
    </row>
    <row r="113" spans="11:17" ht="12.75">
      <c r="K113" s="518"/>
      <c r="L113" s="518"/>
      <c r="M113" s="518"/>
      <c r="N113" s="518"/>
      <c r="O113" s="518"/>
      <c r="P113" s="518"/>
      <c r="Q113" s="512"/>
    </row>
    <row r="114" spans="11:17" ht="12.75">
      <c r="K114" s="518"/>
      <c r="L114" s="518"/>
      <c r="M114" s="518"/>
      <c r="N114" s="518"/>
      <c r="O114" s="518"/>
      <c r="P114" s="518"/>
      <c r="Q114" s="512"/>
    </row>
    <row r="115" spans="11:17" ht="12.75">
      <c r="K115" s="518"/>
      <c r="L115" s="518"/>
      <c r="M115" s="518"/>
      <c r="N115" s="518"/>
      <c r="O115" s="518"/>
      <c r="P115" s="518"/>
      <c r="Q115" s="512"/>
    </row>
    <row r="116" spans="11:17" ht="12.75">
      <c r="K116" s="518"/>
      <c r="L116" s="518"/>
      <c r="M116" s="518"/>
      <c r="N116" s="518"/>
      <c r="O116" s="518"/>
      <c r="P116" s="518"/>
      <c r="Q116" s="512"/>
    </row>
    <row r="117" spans="11:17" ht="12.75">
      <c r="K117" s="518"/>
      <c r="L117" s="518"/>
      <c r="M117" s="518"/>
      <c r="N117" s="518"/>
      <c r="O117" s="518"/>
      <c r="P117" s="518"/>
      <c r="Q117" s="512"/>
    </row>
    <row r="118" spans="11:17" ht="12.75">
      <c r="K118" s="518"/>
      <c r="L118" s="518"/>
      <c r="M118" s="518"/>
      <c r="N118" s="518"/>
      <c r="O118" s="518"/>
      <c r="P118" s="518"/>
      <c r="Q118" s="512"/>
    </row>
    <row r="119" spans="11:17" ht="12.75">
      <c r="K119" s="518"/>
      <c r="L119" s="518"/>
      <c r="M119" s="518"/>
      <c r="N119" s="518"/>
      <c r="O119" s="518"/>
      <c r="P119" s="518"/>
      <c r="Q119" s="512"/>
    </row>
    <row r="120" spans="11:17" ht="12.75">
      <c r="K120" s="518"/>
      <c r="L120" s="518"/>
      <c r="M120" s="518"/>
      <c r="N120" s="518"/>
      <c r="O120" s="518"/>
      <c r="P120" s="518"/>
      <c r="Q120" s="512"/>
    </row>
    <row r="121" spans="11:17" ht="12.75">
      <c r="K121" s="518"/>
      <c r="L121" s="518"/>
      <c r="M121" s="518"/>
      <c r="N121" s="518"/>
      <c r="O121" s="518"/>
      <c r="P121" s="518"/>
      <c r="Q121" s="512"/>
    </row>
    <row r="122" spans="11:17" ht="12.75">
      <c r="K122" s="518"/>
      <c r="L122" s="518"/>
      <c r="M122" s="518"/>
      <c r="N122" s="518"/>
      <c r="O122" s="518"/>
      <c r="P122" s="518"/>
      <c r="Q122" s="512"/>
    </row>
    <row r="123" spans="11:17" ht="12.75">
      <c r="K123" s="518"/>
      <c r="L123" s="518"/>
      <c r="M123" s="518"/>
      <c r="N123" s="518"/>
      <c r="O123" s="518"/>
      <c r="P123" s="518"/>
      <c r="Q123" s="512"/>
    </row>
    <row r="124" spans="11:17" ht="12.75">
      <c r="K124" s="518"/>
      <c r="L124" s="518"/>
      <c r="M124" s="518"/>
      <c r="N124" s="518"/>
      <c r="O124" s="518"/>
      <c r="P124" s="518"/>
      <c r="Q124" s="512"/>
    </row>
    <row r="125" spans="11:17" ht="12.75">
      <c r="K125" s="518"/>
      <c r="L125" s="518"/>
      <c r="M125" s="518"/>
      <c r="N125" s="518"/>
      <c r="O125" s="518"/>
      <c r="P125" s="518"/>
      <c r="Q125" s="512"/>
    </row>
    <row r="126" spans="11:17" ht="12.75">
      <c r="K126" s="518"/>
      <c r="L126" s="518"/>
      <c r="M126" s="518"/>
      <c r="N126" s="518"/>
      <c r="O126" s="518"/>
      <c r="P126" s="518"/>
      <c r="Q126" s="512"/>
    </row>
    <row r="127" spans="11:17" ht="12.75">
      <c r="K127" s="518"/>
      <c r="L127" s="518"/>
      <c r="M127" s="518"/>
      <c r="N127" s="518"/>
      <c r="O127" s="518"/>
      <c r="P127" s="518"/>
      <c r="Q127" s="512"/>
    </row>
    <row r="128" spans="11:17" ht="12.75">
      <c r="K128" s="518"/>
      <c r="L128" s="518"/>
      <c r="M128" s="518"/>
      <c r="N128" s="518"/>
      <c r="O128" s="518"/>
      <c r="P128" s="518"/>
      <c r="Q128" s="512"/>
    </row>
    <row r="129" spans="11:17" ht="12.75">
      <c r="K129" s="518"/>
      <c r="L129" s="518"/>
      <c r="M129" s="518"/>
      <c r="N129" s="518"/>
      <c r="O129" s="518"/>
      <c r="P129" s="518"/>
      <c r="Q129" s="512"/>
    </row>
    <row r="130" spans="11:17" ht="12.75">
      <c r="K130" s="518"/>
      <c r="L130" s="518"/>
      <c r="M130" s="518"/>
      <c r="N130" s="518"/>
      <c r="O130" s="518"/>
      <c r="P130" s="518"/>
      <c r="Q130" s="512"/>
    </row>
    <row r="131" spans="11:17" ht="12.75">
      <c r="K131" s="518"/>
      <c r="L131" s="518"/>
      <c r="M131" s="518"/>
      <c r="N131" s="518"/>
      <c r="O131" s="518"/>
      <c r="P131" s="518"/>
      <c r="Q131" s="512"/>
    </row>
    <row r="132" spans="11:17" ht="12.75">
      <c r="K132" s="518"/>
      <c r="L132" s="518"/>
      <c r="M132" s="518"/>
      <c r="N132" s="518"/>
      <c r="O132" s="518"/>
      <c r="P132" s="518"/>
      <c r="Q132" s="512"/>
    </row>
    <row r="133" spans="11:17" ht="12.75">
      <c r="K133" s="518"/>
      <c r="L133" s="518"/>
      <c r="M133" s="518"/>
      <c r="N133" s="518"/>
      <c r="O133" s="518"/>
      <c r="P133" s="518"/>
      <c r="Q133" s="512"/>
    </row>
    <row r="134" spans="11:17" ht="12.75">
      <c r="K134" s="518"/>
      <c r="L134" s="518"/>
      <c r="M134" s="518"/>
      <c r="N134" s="518"/>
      <c r="O134" s="518"/>
      <c r="P134" s="518"/>
      <c r="Q134" s="512"/>
    </row>
    <row r="135" spans="11:17" ht="12.75">
      <c r="K135" s="518"/>
      <c r="L135" s="518"/>
      <c r="M135" s="518"/>
      <c r="N135" s="518"/>
      <c r="O135" s="518"/>
      <c r="P135" s="518"/>
      <c r="Q135" s="512"/>
    </row>
    <row r="136" spans="11:17" ht="12.75">
      <c r="K136" s="518"/>
      <c r="L136" s="518"/>
      <c r="M136" s="518"/>
      <c r="N136" s="518"/>
      <c r="O136" s="518"/>
      <c r="P136" s="518"/>
      <c r="Q136" s="512"/>
    </row>
    <row r="137" spans="11:17" ht="12.75">
      <c r="K137" s="518"/>
      <c r="L137" s="518"/>
      <c r="M137" s="518"/>
      <c r="N137" s="518"/>
      <c r="O137" s="518"/>
      <c r="P137" s="518"/>
      <c r="Q137" s="512"/>
    </row>
    <row r="138" spans="11:17" ht="12.75">
      <c r="K138" s="518"/>
      <c r="L138" s="518"/>
      <c r="M138" s="518"/>
      <c r="N138" s="518"/>
      <c r="O138" s="518"/>
      <c r="P138" s="518"/>
      <c r="Q138" s="512"/>
    </row>
    <row r="139" spans="11:17" ht="12.75">
      <c r="K139" s="518"/>
      <c r="L139" s="518"/>
      <c r="M139" s="518"/>
      <c r="N139" s="518"/>
      <c r="O139" s="518"/>
      <c r="P139" s="518"/>
      <c r="Q139" s="512"/>
    </row>
    <row r="140" spans="11:17" ht="12.75">
      <c r="K140" s="518"/>
      <c r="L140" s="518"/>
      <c r="M140" s="518"/>
      <c r="N140" s="518"/>
      <c r="O140" s="518"/>
      <c r="P140" s="518"/>
      <c r="Q140" s="512"/>
    </row>
    <row r="141" spans="11:17" ht="12.75">
      <c r="K141" s="518"/>
      <c r="L141" s="518"/>
      <c r="M141" s="518"/>
      <c r="N141" s="518"/>
      <c r="O141" s="518"/>
      <c r="P141" s="518"/>
      <c r="Q141" s="512"/>
    </row>
    <row r="142" spans="11:17" ht="12.75">
      <c r="K142" s="518"/>
      <c r="L142" s="518"/>
      <c r="M142" s="518"/>
      <c r="N142" s="518"/>
      <c r="O142" s="518"/>
      <c r="P142" s="518"/>
      <c r="Q142" s="512"/>
    </row>
    <row r="143" spans="11:17" ht="12.75">
      <c r="K143" s="518"/>
      <c r="L143" s="518"/>
      <c r="M143" s="518"/>
      <c r="N143" s="518"/>
      <c r="O143" s="518"/>
      <c r="P143" s="518"/>
      <c r="Q143" s="512"/>
    </row>
    <row r="144" spans="11:17" ht="12.75">
      <c r="K144" s="518"/>
      <c r="L144" s="518"/>
      <c r="M144" s="518"/>
      <c r="N144" s="518"/>
      <c r="O144" s="518"/>
      <c r="P144" s="518"/>
      <c r="Q144" s="512"/>
    </row>
    <row r="145" spans="11:17" ht="12.75">
      <c r="K145" s="518"/>
      <c r="L145" s="518"/>
      <c r="M145" s="518"/>
      <c r="N145" s="518"/>
      <c r="O145" s="518"/>
      <c r="P145" s="518"/>
      <c r="Q145" s="512"/>
    </row>
    <row r="146" spans="11:17" ht="12.75">
      <c r="K146" s="518"/>
      <c r="L146" s="518"/>
      <c r="M146" s="518"/>
      <c r="N146" s="518"/>
      <c r="O146" s="518"/>
      <c r="P146" s="518"/>
      <c r="Q146" s="512"/>
    </row>
    <row r="147" spans="11:17" ht="12.75">
      <c r="K147" s="518"/>
      <c r="L147" s="518"/>
      <c r="M147" s="518"/>
      <c r="N147" s="518"/>
      <c r="O147" s="518"/>
      <c r="P147" s="518"/>
      <c r="Q147" s="512"/>
    </row>
    <row r="148" spans="11:17" ht="12.75">
      <c r="K148" s="518"/>
      <c r="L148" s="518"/>
      <c r="M148" s="518"/>
      <c r="N148" s="518"/>
      <c r="O148" s="518"/>
      <c r="P148" s="518"/>
      <c r="Q148" s="512"/>
    </row>
    <row r="149" spans="11:17" ht="12.75">
      <c r="K149" s="518"/>
      <c r="L149" s="518"/>
      <c r="M149" s="518"/>
      <c r="N149" s="518"/>
      <c r="O149" s="518"/>
      <c r="P149" s="518"/>
      <c r="Q149" s="512"/>
    </row>
    <row r="150" spans="11:17" ht="12.75">
      <c r="K150" s="518"/>
      <c r="L150" s="518"/>
      <c r="M150" s="518"/>
      <c r="N150" s="518"/>
      <c r="O150" s="518"/>
      <c r="P150" s="518"/>
      <c r="Q150" s="512"/>
    </row>
    <row r="151" spans="11:17" ht="12.75">
      <c r="K151" s="518"/>
      <c r="L151" s="518"/>
      <c r="M151" s="518"/>
      <c r="N151" s="518"/>
      <c r="O151" s="518"/>
      <c r="P151" s="518"/>
      <c r="Q151" s="512"/>
    </row>
    <row r="152" spans="11:17" ht="12.75">
      <c r="K152" s="518"/>
      <c r="L152" s="518"/>
      <c r="M152" s="518"/>
      <c r="N152" s="518"/>
      <c r="O152" s="518"/>
      <c r="P152" s="518"/>
      <c r="Q152" s="512"/>
    </row>
    <row r="153" spans="11:17" ht="12.75">
      <c r="K153" s="518"/>
      <c r="L153" s="518"/>
      <c r="M153" s="518"/>
      <c r="N153" s="518"/>
      <c r="O153" s="518"/>
      <c r="P153" s="518"/>
      <c r="Q153" s="512"/>
    </row>
    <row r="154" spans="11:17" ht="12.75">
      <c r="K154" s="518"/>
      <c r="L154" s="518"/>
      <c r="M154" s="518"/>
      <c r="N154" s="518"/>
      <c r="O154" s="518"/>
      <c r="P154" s="518"/>
      <c r="Q154" s="512"/>
    </row>
    <row r="155" spans="11:17" ht="12.75">
      <c r="K155" s="518"/>
      <c r="L155" s="518"/>
      <c r="M155" s="518"/>
      <c r="N155" s="518"/>
      <c r="O155" s="518"/>
      <c r="P155" s="518"/>
      <c r="Q155" s="512"/>
    </row>
    <row r="156" spans="11:17" ht="12.75">
      <c r="K156" s="518"/>
      <c r="L156" s="518"/>
      <c r="M156" s="518"/>
      <c r="N156" s="518"/>
      <c r="O156" s="518"/>
      <c r="P156" s="518"/>
      <c r="Q156" s="512"/>
    </row>
    <row r="157" spans="11:17" ht="12.75">
      <c r="K157" s="518"/>
      <c r="L157" s="518"/>
      <c r="M157" s="518"/>
      <c r="N157" s="518"/>
      <c r="O157" s="518"/>
      <c r="P157" s="518"/>
      <c r="Q157" s="512"/>
    </row>
    <row r="158" spans="11:17" ht="12.75">
      <c r="K158" s="518"/>
      <c r="L158" s="518"/>
      <c r="M158" s="518"/>
      <c r="N158" s="518"/>
      <c r="O158" s="518"/>
      <c r="P158" s="518"/>
      <c r="Q158" s="512"/>
    </row>
    <row r="159" spans="11:17" ht="12.75">
      <c r="K159" s="518"/>
      <c r="L159" s="518"/>
      <c r="M159" s="518"/>
      <c r="N159" s="518"/>
      <c r="O159" s="518"/>
      <c r="P159" s="518"/>
      <c r="Q159" s="512"/>
    </row>
    <row r="160" spans="11:17" ht="12.75">
      <c r="K160" s="518"/>
      <c r="L160" s="518"/>
      <c r="M160" s="518"/>
      <c r="N160" s="518"/>
      <c r="O160" s="518"/>
      <c r="P160" s="518"/>
      <c r="Q160" s="512"/>
    </row>
    <row r="161" spans="11:17" ht="12.75">
      <c r="K161" s="518"/>
      <c r="L161" s="518"/>
      <c r="M161" s="518"/>
      <c r="N161" s="518"/>
      <c r="O161" s="518"/>
      <c r="P161" s="518"/>
      <c r="Q161" s="512"/>
    </row>
    <row r="162" spans="11:17" ht="12.75">
      <c r="K162" s="518"/>
      <c r="L162" s="518"/>
      <c r="M162" s="518"/>
      <c r="N162" s="518"/>
      <c r="O162" s="518"/>
      <c r="P162" s="518"/>
      <c r="Q162" s="512"/>
    </row>
    <row r="163" spans="11:17" ht="12.75">
      <c r="K163" s="518"/>
      <c r="L163" s="518"/>
      <c r="M163" s="518"/>
      <c r="N163" s="518"/>
      <c r="O163" s="518"/>
      <c r="P163" s="518"/>
      <c r="Q163" s="512"/>
    </row>
    <row r="164" spans="11:17" ht="12.75">
      <c r="K164" s="518"/>
      <c r="L164" s="518"/>
      <c r="M164" s="518"/>
      <c r="N164" s="518"/>
      <c r="O164" s="518"/>
      <c r="P164" s="518"/>
      <c r="Q164" s="512"/>
    </row>
    <row r="165" spans="11:17" ht="12.75">
      <c r="K165" s="518"/>
      <c r="L165" s="518"/>
      <c r="M165" s="518"/>
      <c r="N165" s="518"/>
      <c r="O165" s="518"/>
      <c r="P165" s="518"/>
      <c r="Q165" s="512"/>
    </row>
    <row r="166" spans="11:17" ht="12.75">
      <c r="K166" s="518"/>
      <c r="L166" s="518"/>
      <c r="M166" s="518"/>
      <c r="N166" s="518"/>
      <c r="O166" s="518"/>
      <c r="P166" s="518"/>
      <c r="Q166" s="512"/>
    </row>
    <row r="167" spans="11:17" ht="12.75">
      <c r="K167" s="518"/>
      <c r="L167" s="518"/>
      <c r="M167" s="518"/>
      <c r="N167" s="518"/>
      <c r="O167" s="518"/>
      <c r="P167" s="518"/>
      <c r="Q167" s="512"/>
    </row>
    <row r="168" spans="11:17" ht="12.75">
      <c r="K168" s="518"/>
      <c r="L168" s="518"/>
      <c r="M168" s="518"/>
      <c r="N168" s="518"/>
      <c r="O168" s="518"/>
      <c r="P168" s="518"/>
      <c r="Q168" s="512"/>
    </row>
    <row r="169" spans="11:17" ht="12.75">
      <c r="K169" s="518"/>
      <c r="L169" s="518"/>
      <c r="M169" s="518"/>
      <c r="N169" s="518"/>
      <c r="O169" s="518"/>
      <c r="P169" s="518"/>
      <c r="Q169" s="512"/>
    </row>
    <row r="170" spans="11:17" ht="12.75">
      <c r="K170" s="518"/>
      <c r="L170" s="518"/>
      <c r="M170" s="518"/>
      <c r="N170" s="518"/>
      <c r="O170" s="518"/>
      <c r="P170" s="518"/>
      <c r="Q170" s="512"/>
    </row>
    <row r="171" spans="11:17" ht="12.75">
      <c r="K171" s="518"/>
      <c r="L171" s="518"/>
      <c r="M171" s="518"/>
      <c r="N171" s="518"/>
      <c r="O171" s="518"/>
      <c r="P171" s="518"/>
      <c r="Q171" s="512"/>
    </row>
    <row r="172" spans="11:17" ht="12.75">
      <c r="K172" s="518"/>
      <c r="L172" s="518"/>
      <c r="M172" s="518"/>
      <c r="N172" s="518"/>
      <c r="O172" s="518"/>
      <c r="P172" s="518"/>
      <c r="Q172" s="512"/>
    </row>
    <row r="173" spans="11:17" ht="12.75">
      <c r="K173" s="518"/>
      <c r="L173" s="518"/>
      <c r="M173" s="518"/>
      <c r="N173" s="518"/>
      <c r="O173" s="518"/>
      <c r="P173" s="518"/>
      <c r="Q173" s="512"/>
    </row>
    <row r="174" spans="11:17" ht="12.75">
      <c r="K174" s="518"/>
      <c r="L174" s="518"/>
      <c r="M174" s="518"/>
      <c r="N174" s="518"/>
      <c r="O174" s="518"/>
      <c r="P174" s="518"/>
      <c r="Q174" s="512"/>
    </row>
    <row r="175" spans="16:17" ht="12.75">
      <c r="P175" s="518"/>
      <c r="Q175" s="512"/>
    </row>
    <row r="176" ht="12.75">
      <c r="P176" s="518"/>
    </row>
    <row r="177" ht="12.75"/>
    <row r="178" ht="12.75"/>
    <row r="179" ht="12.75"/>
    <row r="180" ht="12.75"/>
    <row r="181" ht="12.75"/>
    <row r="182" ht="12.75"/>
    <row r="183" ht="12.75"/>
    <row r="184" ht="12.75"/>
  </sheetData>
  <sheetProtection/>
  <mergeCells count="1">
    <mergeCell ref="A1:E1"/>
  </mergeCells>
  <printOptions/>
  <pageMargins left="0.7874015748031497" right="0.7874015748031497" top="0.7480314960629921" bottom="0.984251968503937" header="0.5118110236220472" footer="0.5118110236220472"/>
  <pageSetup fitToHeight="2" fitToWidth="1" horizontalDpi="600" verticalDpi="600" orientation="portrait" paperSize="9" scale="93" r:id="rId2"/>
  <tableParts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22"/>
  </sheetPr>
  <dimension ref="A1:I69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20.28125" style="0" bestFit="1" customWidth="1"/>
    <col min="2" max="2" width="11.57421875" style="0" customWidth="1"/>
    <col min="3" max="3" width="29.28125" style="0" customWidth="1"/>
    <col min="5" max="5" width="14.57421875" style="0" customWidth="1"/>
    <col min="11" max="11" width="17.57421875" style="0" bestFit="1" customWidth="1"/>
  </cols>
  <sheetData>
    <row r="1" spans="1:6" ht="20.25">
      <c r="A1" s="2"/>
      <c r="B1" s="289" t="str">
        <f>Råbalanse!B1</f>
        <v>Idrettslaget Aktivitet IL</v>
      </c>
      <c r="C1" s="289"/>
      <c r="D1" s="289"/>
      <c r="E1" s="289"/>
      <c r="F1" s="3"/>
    </row>
    <row r="2" spans="1:6" ht="20.25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  <c r="F2" s="3"/>
    </row>
    <row r="3" spans="1:6" ht="20.25">
      <c r="A3" s="4" t="s">
        <v>61</v>
      </c>
      <c r="B3" s="8">
        <f>Råbalanse!B2</f>
        <v>42735</v>
      </c>
      <c r="C3" s="9"/>
      <c r="D3" s="10"/>
      <c r="E3" s="10"/>
      <c r="F3" s="3"/>
    </row>
    <row r="4" spans="1:6" ht="15.75">
      <c r="A4" s="11"/>
      <c r="B4" s="11"/>
      <c r="C4" s="11"/>
      <c r="D4" s="12"/>
      <c r="E4" s="13"/>
      <c r="F4" s="3"/>
    </row>
    <row r="5" spans="1:6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</row>
    <row r="6" spans="1:6" ht="15">
      <c r="A6" s="19"/>
      <c r="B6" s="20"/>
      <c r="C6" s="20"/>
      <c r="D6" s="21"/>
      <c r="E6" s="22"/>
      <c r="F6" s="3"/>
    </row>
    <row r="7" spans="1:6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</row>
    <row r="8" spans="1:6" ht="13.5">
      <c r="A8" s="28"/>
      <c r="B8" s="80"/>
      <c r="C8" s="247"/>
      <c r="D8" s="250"/>
      <c r="E8" s="249"/>
      <c r="F8" s="3"/>
    </row>
    <row r="9" spans="1:6" ht="13.5">
      <c r="A9" s="28"/>
      <c r="B9" s="80"/>
      <c r="C9" s="247"/>
      <c r="D9" s="229"/>
      <c r="E9" s="249"/>
      <c r="F9" s="3"/>
    </row>
    <row r="10" spans="1:6" ht="13.5">
      <c r="A10" s="28"/>
      <c r="B10" s="80"/>
      <c r="C10" s="247"/>
      <c r="D10" s="229"/>
      <c r="E10" s="249"/>
      <c r="F10" s="3"/>
    </row>
    <row r="11" spans="1:6" ht="13.5">
      <c r="A11" s="28"/>
      <c r="B11" s="80"/>
      <c r="C11" s="80"/>
      <c r="D11" s="251"/>
      <c r="E11" s="249"/>
      <c r="F11" s="3"/>
    </row>
    <row r="12" spans="1:6" ht="13.5">
      <c r="A12" s="28"/>
      <c r="B12" s="80"/>
      <c r="C12" s="80"/>
      <c r="D12" s="251"/>
      <c r="E12" s="249"/>
      <c r="F12" s="3"/>
    </row>
    <row r="13" spans="1:6" ht="13.5">
      <c r="A13" s="28"/>
      <c r="B13" s="80"/>
      <c r="C13" s="80"/>
      <c r="D13" s="251"/>
      <c r="E13" s="249"/>
      <c r="F13" s="3"/>
    </row>
    <row r="14" spans="1:9" ht="13.5">
      <c r="A14" s="28"/>
      <c r="B14" s="80"/>
      <c r="C14" s="80"/>
      <c r="D14" s="251"/>
      <c r="E14" s="249"/>
      <c r="F14" s="3"/>
      <c r="I14" s="79"/>
    </row>
    <row r="15" spans="1:9" ht="13.5">
      <c r="A15" s="28"/>
      <c r="B15" s="80"/>
      <c r="C15" s="80"/>
      <c r="D15" s="251"/>
      <c r="E15" s="249"/>
      <c r="F15" s="3"/>
      <c r="I15" s="79"/>
    </row>
    <row r="16" spans="1:9" ht="13.5">
      <c r="A16" s="28"/>
      <c r="B16" s="80"/>
      <c r="C16" s="80"/>
      <c r="D16" s="251"/>
      <c r="E16" s="249"/>
      <c r="F16" s="3"/>
      <c r="I16" s="79"/>
    </row>
    <row r="17" spans="1:9" ht="13.5">
      <c r="A17" s="28"/>
      <c r="B17" s="80"/>
      <c r="C17" s="80"/>
      <c r="D17" s="251"/>
      <c r="E17" s="249"/>
      <c r="F17" s="3"/>
      <c r="I17" s="79"/>
    </row>
    <row r="18" spans="1:9" ht="13.5">
      <c r="A18" s="274"/>
      <c r="B18" s="80"/>
      <c r="C18" s="80"/>
      <c r="D18" s="251"/>
      <c r="E18" s="249"/>
      <c r="F18" s="3"/>
      <c r="I18" s="79"/>
    </row>
    <row r="19" spans="1:9" ht="13.5">
      <c r="A19" s="274"/>
      <c r="B19" s="80"/>
      <c r="C19" s="80"/>
      <c r="D19" s="251"/>
      <c r="E19" s="249"/>
      <c r="F19" s="3"/>
      <c r="I19" s="79"/>
    </row>
    <row r="20" spans="1:9" ht="13.5">
      <c r="A20" s="274"/>
      <c r="B20" s="80"/>
      <c r="C20" s="80"/>
      <c r="D20" s="251"/>
      <c r="E20" s="249"/>
      <c r="I20" s="79"/>
    </row>
    <row r="21" spans="1:9" ht="13.5">
      <c r="A21" s="274"/>
      <c r="B21" s="80"/>
      <c r="C21" s="80"/>
      <c r="D21" s="251"/>
      <c r="E21" s="249"/>
      <c r="F21" s="3"/>
      <c r="I21" s="79"/>
    </row>
    <row r="22" spans="1:5" ht="13.5">
      <c r="A22" s="274"/>
      <c r="B22" s="80"/>
      <c r="C22" s="80"/>
      <c r="D22" s="30"/>
      <c r="E22" s="30"/>
    </row>
    <row r="23" spans="1:5" ht="13.5">
      <c r="A23" s="274"/>
      <c r="B23" s="80"/>
      <c r="C23" s="80"/>
      <c r="D23" s="30"/>
      <c r="E23" s="30"/>
    </row>
    <row r="24" spans="1:5" ht="13.5">
      <c r="A24" s="274"/>
      <c r="B24" s="80"/>
      <c r="C24" s="80"/>
      <c r="D24" s="30"/>
      <c r="E24" s="30"/>
    </row>
    <row r="25" spans="1:5" ht="13.5">
      <c r="A25" s="274"/>
      <c r="B25" s="80"/>
      <c r="C25" s="80"/>
      <c r="D25" s="30"/>
      <c r="E25" s="30"/>
    </row>
    <row r="26" spans="1:5" ht="13.5">
      <c r="A26" s="274"/>
      <c r="B26" s="80"/>
      <c r="C26" s="80"/>
      <c r="D26" s="30"/>
      <c r="E26" s="30"/>
    </row>
    <row r="27" spans="1:5" ht="15">
      <c r="A27" s="31" t="s">
        <v>67</v>
      </c>
      <c r="B27" s="32"/>
      <c r="C27" s="11"/>
      <c r="D27" s="273">
        <f>SUM(D8:D26)</f>
        <v>0</v>
      </c>
      <c r="E27" s="34">
        <f>SUM(E8:E26)</f>
        <v>0</v>
      </c>
    </row>
    <row r="28" spans="1:5" ht="16.5">
      <c r="A28" s="35" t="s">
        <v>68</v>
      </c>
      <c r="B28" s="36"/>
      <c r="C28" s="37"/>
      <c r="D28" s="38"/>
      <c r="E28" s="39">
        <f>+D27-E27</f>
        <v>0</v>
      </c>
    </row>
    <row r="29" spans="1:6" ht="16.5">
      <c r="A29" s="40" t="s">
        <v>69</v>
      </c>
      <c r="B29" s="41"/>
      <c r="C29" s="42"/>
      <c r="D29" s="43"/>
      <c r="E29" s="44" t="e">
        <f>E5-E28</f>
        <v>#REF!</v>
      </c>
      <c r="F29" s="66" t="e">
        <f>IF(E29&lt;-1,"Ikke korrekt avstemt",IF(E29&lt;0,"Øredifferanse",IF(E29&gt;1,"Ikke korrekt avstemt",IF(E29&gt;0,"Øresdifferanse","OK"))))</f>
        <v>#REF!</v>
      </c>
    </row>
    <row r="30" spans="1:5" ht="15">
      <c r="A30" s="45"/>
      <c r="B30" s="46"/>
      <c r="C30" s="47"/>
      <c r="D30" s="48"/>
      <c r="E30" s="49"/>
    </row>
    <row r="31" spans="1:5" ht="15">
      <c r="A31" s="50"/>
      <c r="B31" s="51"/>
      <c r="C31" s="52"/>
      <c r="D31" s="53"/>
      <c r="E31" s="54"/>
    </row>
    <row r="32" spans="1:5" ht="13.5">
      <c r="A32" s="51"/>
      <c r="B32" s="51"/>
      <c r="C32" s="52"/>
      <c r="D32" s="54"/>
      <c r="E32" s="27"/>
    </row>
    <row r="33" spans="1:5" ht="15">
      <c r="A33" s="55" t="s">
        <v>70</v>
      </c>
      <c r="B33" s="56" t="s">
        <v>74</v>
      </c>
      <c r="C33" s="57" t="s">
        <v>71</v>
      </c>
      <c r="D33" s="58"/>
      <c r="E33" s="27"/>
    </row>
    <row r="34" spans="1:5" ht="15">
      <c r="A34" s="59" t="s">
        <v>72</v>
      </c>
      <c r="B34" s="60" t="s">
        <v>74</v>
      </c>
      <c r="C34" s="57" t="s">
        <v>64</v>
      </c>
      <c r="D34" s="54"/>
      <c r="E34" s="27"/>
    </row>
    <row r="35" spans="1:5" ht="13.5">
      <c r="A35" s="52"/>
      <c r="B35" s="52"/>
      <c r="C35" s="52"/>
      <c r="D35" s="54"/>
      <c r="E35" s="27"/>
    </row>
    <row r="36" spans="1:5" ht="13.5">
      <c r="A36" s="65" t="s">
        <v>76</v>
      </c>
      <c r="B36" s="52"/>
      <c r="C36" s="52"/>
      <c r="D36" s="54"/>
      <c r="E36" s="27"/>
    </row>
    <row r="37" spans="1:5" ht="13.5">
      <c r="A37" s="52"/>
      <c r="B37" s="52"/>
      <c r="C37" s="52"/>
      <c r="D37" s="54"/>
      <c r="E37" s="27"/>
    </row>
    <row r="39" spans="2:5" ht="12.75">
      <c r="B39" s="228"/>
      <c r="D39" s="1"/>
      <c r="E39" s="77"/>
    </row>
    <row r="40" spans="2:5" ht="12.75">
      <c r="B40" s="228"/>
      <c r="D40" s="1"/>
      <c r="E40" s="248"/>
    </row>
    <row r="41" spans="2:5" ht="12.75">
      <c r="B41" s="228"/>
      <c r="D41" s="1"/>
      <c r="E41" s="248"/>
    </row>
    <row r="42" spans="2:5" ht="12.75">
      <c r="B42" s="228"/>
      <c r="E42" s="77"/>
    </row>
    <row r="43" spans="2:5" ht="12.75">
      <c r="B43" s="228"/>
      <c r="E43" s="77"/>
    </row>
    <row r="44" spans="2:5" ht="12.75">
      <c r="B44" s="228"/>
      <c r="E44" s="77"/>
    </row>
    <row r="45" spans="2:5" ht="12.75">
      <c r="B45" s="228"/>
      <c r="E45" s="77"/>
    </row>
    <row r="46" spans="2:5" ht="12.75">
      <c r="B46" s="228"/>
      <c r="E46" s="77"/>
    </row>
    <row r="47" spans="2:5" ht="12.75">
      <c r="B47" s="228"/>
      <c r="E47" s="77"/>
    </row>
    <row r="48" spans="2:5" ht="12.75">
      <c r="B48" s="228"/>
      <c r="E48" s="77"/>
    </row>
    <row r="49" spans="2:5" ht="12.75">
      <c r="B49" s="228"/>
      <c r="E49" s="77"/>
    </row>
    <row r="50" spans="2:5" ht="12.75">
      <c r="B50" s="228"/>
      <c r="E50" s="77"/>
    </row>
    <row r="51" spans="2:5" ht="12.75">
      <c r="B51" s="228"/>
      <c r="E51" s="77"/>
    </row>
    <row r="52" spans="2:5" ht="12.75">
      <c r="B52" s="228"/>
      <c r="E52" s="77"/>
    </row>
    <row r="53" spans="2:5" ht="12.75">
      <c r="B53" s="228"/>
      <c r="E53" s="77"/>
    </row>
    <row r="54" spans="2:5" ht="12.75">
      <c r="B54" s="228"/>
      <c r="E54" s="77"/>
    </row>
    <row r="55" spans="2:5" ht="12.75">
      <c r="B55" s="228"/>
      <c r="E55" s="77"/>
    </row>
    <row r="56" spans="2:5" ht="12.75">
      <c r="B56" s="228"/>
      <c r="E56" s="77"/>
    </row>
    <row r="57" spans="2:5" ht="12.75">
      <c r="B57" s="228"/>
      <c r="E57" s="77"/>
    </row>
    <row r="58" spans="2:5" ht="12.75">
      <c r="B58" s="228"/>
      <c r="E58" s="77"/>
    </row>
    <row r="59" spans="2:5" ht="12.75">
      <c r="B59" s="228"/>
      <c r="E59" s="77"/>
    </row>
    <row r="60" spans="2:5" ht="12.75">
      <c r="B60" s="228"/>
      <c r="E60" s="77"/>
    </row>
    <row r="61" spans="2:5" ht="12.75">
      <c r="B61" s="228"/>
      <c r="E61" s="77"/>
    </row>
    <row r="62" spans="2:5" ht="12.75">
      <c r="B62" s="228"/>
      <c r="E62" s="77"/>
    </row>
    <row r="63" spans="2:5" ht="12.75">
      <c r="B63" s="228"/>
      <c r="E63" s="77"/>
    </row>
    <row r="64" spans="2:5" ht="12.75">
      <c r="B64" s="228"/>
      <c r="E64" s="77"/>
    </row>
    <row r="65" spans="2:5" ht="12.75">
      <c r="B65" s="228"/>
      <c r="E65" s="77"/>
    </row>
    <row r="66" spans="2:5" ht="12.75">
      <c r="B66" s="228"/>
      <c r="E66" s="77"/>
    </row>
    <row r="67" spans="2:5" ht="12.75">
      <c r="B67" s="228"/>
      <c r="E67" s="77"/>
    </row>
    <row r="68" spans="2:5" ht="12.75">
      <c r="B68" s="228"/>
      <c r="E68" s="77"/>
    </row>
    <row r="69" spans="2:5" ht="12.75">
      <c r="B69" s="228"/>
      <c r="E69" s="77"/>
    </row>
  </sheetData>
  <sheetProtection/>
  <mergeCells count="1">
    <mergeCell ref="B1:E1"/>
  </mergeCells>
  <hyperlinks>
    <hyperlink ref="A36" location="Råbalanse!A1" display="Tilbake"/>
  </hyperlinks>
  <printOptions/>
  <pageMargins left="0.787401575" right="0.33" top="0.42" bottom="0.38" header="0.5" footer="0.5"/>
  <pageSetup horizontalDpi="600" verticalDpi="6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22"/>
  </sheetPr>
  <dimension ref="A1:H45"/>
  <sheetViews>
    <sheetView zoomScalePageLayoutView="0" workbookViewId="0" topLeftCell="A1">
      <selection activeCell="A1" sqref="A1:I1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bestFit="1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255" t="s">
        <v>63</v>
      </c>
      <c r="E5" s="256" t="e">
        <f>Råbalanse!#REF!</f>
        <v>#REF!</v>
      </c>
    </row>
    <row r="6" spans="1:5" ht="19.5" customHeight="1">
      <c r="A6" s="19"/>
      <c r="B6" s="20"/>
      <c r="C6" s="20"/>
      <c r="D6" s="257"/>
      <c r="E6" s="258"/>
    </row>
    <row r="7" spans="1:5" ht="19.5" customHeight="1">
      <c r="A7" s="23" t="s">
        <v>64</v>
      </c>
      <c r="B7" s="23" t="s">
        <v>53</v>
      </c>
      <c r="C7" s="23" t="s">
        <v>55</v>
      </c>
      <c r="D7" s="259" t="s">
        <v>65</v>
      </c>
      <c r="E7" s="259" t="s">
        <v>66</v>
      </c>
    </row>
    <row r="8" spans="1:5" ht="16.5" customHeight="1">
      <c r="A8" s="25"/>
      <c r="B8" s="23"/>
      <c r="C8" s="26"/>
      <c r="D8" s="213"/>
      <c r="E8" s="252"/>
    </row>
    <row r="9" spans="1:5" ht="16.5" customHeight="1">
      <c r="A9" s="85"/>
      <c r="B9" s="28"/>
      <c r="C9" s="86"/>
      <c r="D9" s="213"/>
      <c r="E9" s="253"/>
    </row>
    <row r="10" spans="1:5" ht="16.5" customHeight="1">
      <c r="A10" s="85"/>
      <c r="B10" s="28"/>
      <c r="C10" s="86"/>
      <c r="D10" s="213"/>
      <c r="E10" s="253"/>
    </row>
    <row r="11" spans="1:5" ht="16.5" customHeight="1">
      <c r="A11" s="85"/>
      <c r="B11" s="28"/>
      <c r="C11" s="86"/>
      <c r="D11" s="213"/>
      <c r="E11" s="253"/>
    </row>
    <row r="12" spans="1:5" ht="16.5" customHeight="1">
      <c r="A12" s="85"/>
      <c r="B12" s="28"/>
      <c r="C12" s="86"/>
      <c r="D12" s="213"/>
      <c r="E12" s="253"/>
    </row>
    <row r="13" spans="1:5" ht="16.5" customHeight="1">
      <c r="A13" s="85"/>
      <c r="B13" s="28"/>
      <c r="C13" s="86"/>
      <c r="D13" s="213"/>
      <c r="E13" s="253"/>
    </row>
    <row r="14" spans="1:5" ht="16.5" customHeight="1">
      <c r="A14" s="85"/>
      <c r="B14" s="28"/>
      <c r="C14" s="86"/>
      <c r="D14" s="213"/>
      <c r="E14" s="253"/>
    </row>
    <row r="15" spans="1:5" ht="16.5" customHeight="1">
      <c r="A15" s="85"/>
      <c r="B15" s="28"/>
      <c r="C15" s="86"/>
      <c r="D15" s="213"/>
      <c r="E15" s="253"/>
    </row>
    <row r="16" spans="1:5" ht="16.5" customHeight="1">
      <c r="A16" s="85"/>
      <c r="B16" s="28"/>
      <c r="C16" s="86"/>
      <c r="D16" s="213"/>
      <c r="E16" s="252"/>
    </row>
    <row r="17" spans="1:5" ht="16.5" customHeight="1">
      <c r="A17" s="85"/>
      <c r="B17" s="28"/>
      <c r="C17" s="54"/>
      <c r="D17" s="213"/>
      <c r="E17" s="252"/>
    </row>
    <row r="18" spans="1:5" ht="16.5" customHeight="1">
      <c r="A18" s="85"/>
      <c r="B18" s="28"/>
      <c r="C18" s="86"/>
      <c r="D18" s="213"/>
      <c r="E18" s="252"/>
    </row>
    <row r="19" spans="1:5" ht="16.5" customHeight="1">
      <c r="A19" s="25"/>
      <c r="B19" s="28"/>
      <c r="C19" s="26" t="s">
        <v>74</v>
      </c>
      <c r="D19" s="252" t="s">
        <v>74</v>
      </c>
      <c r="E19" s="252"/>
    </row>
    <row r="20" spans="1:5" ht="16.5" customHeight="1">
      <c r="A20" s="31" t="s">
        <v>67</v>
      </c>
      <c r="B20" s="32"/>
      <c r="C20" s="33"/>
      <c r="D20" s="254">
        <f>SUM(D8:D19)</f>
        <v>0</v>
      </c>
      <c r="E20" s="254">
        <f>SUM(E8:E19)</f>
        <v>0</v>
      </c>
    </row>
    <row r="21" spans="1:5" ht="16.5" customHeight="1">
      <c r="A21" s="35" t="s">
        <v>68</v>
      </c>
      <c r="B21" s="36"/>
      <c r="C21" s="37"/>
      <c r="D21" s="260"/>
      <c r="E21" s="261">
        <f>+D20-E20</f>
        <v>0</v>
      </c>
    </row>
    <row r="22" spans="1:6" ht="16.5" customHeight="1">
      <c r="A22" s="40" t="s">
        <v>69</v>
      </c>
      <c r="B22" s="41"/>
      <c r="C22" s="42"/>
      <c r="D22" s="262"/>
      <c r="E22" s="263" t="e">
        <f>E5-E21</f>
        <v>#REF!</v>
      </c>
      <c r="F22" s="66" t="e">
        <f>IF(E22&lt;-1,"Ikke korrekt avstemt",IF(E22&lt;0,"Øredifferanse",IF(E22&gt;1,"Ikke korrekt avstemt",IF(E22&gt;0,"Øresdifferanse","OK"))))</f>
        <v>#REF!</v>
      </c>
    </row>
    <row r="23" spans="1:5" ht="16.5" customHeight="1">
      <c r="A23" s="45"/>
      <c r="B23" s="46"/>
      <c r="C23" s="47"/>
      <c r="D23" s="264"/>
      <c r="E23" s="265"/>
    </row>
    <row r="24" spans="1:5" ht="16.5" customHeight="1">
      <c r="A24" s="50"/>
      <c r="B24" s="51"/>
      <c r="C24" s="52"/>
      <c r="D24" s="53"/>
      <c r="E24" s="54"/>
    </row>
    <row r="25" spans="1:4" ht="16.5" customHeight="1">
      <c r="A25" s="51"/>
      <c r="B25" s="51"/>
      <c r="C25" s="52"/>
      <c r="D25" s="54"/>
    </row>
    <row r="26" spans="1:4" ht="24.75" customHeight="1">
      <c r="A26" s="55" t="s">
        <v>70</v>
      </c>
      <c r="B26" s="56" t="s">
        <v>74</v>
      </c>
      <c r="C26" s="57" t="s">
        <v>71</v>
      </c>
      <c r="D26" s="58"/>
    </row>
    <row r="27" spans="1:4" ht="24.75" customHeight="1">
      <c r="A27" s="59" t="s">
        <v>72</v>
      </c>
      <c r="B27" s="60" t="s">
        <v>74</v>
      </c>
      <c r="C27" s="57" t="s">
        <v>64</v>
      </c>
      <c r="D27" s="54"/>
    </row>
    <row r="28" spans="1:4" ht="16.5" customHeight="1">
      <c r="A28" s="52"/>
      <c r="B28" s="52"/>
      <c r="C28" s="52"/>
      <c r="D28" s="54"/>
    </row>
    <row r="29" spans="1:4" ht="16.5" customHeight="1">
      <c r="A29" s="65" t="s">
        <v>76</v>
      </c>
      <c r="B29" s="52"/>
      <c r="C29" s="52"/>
      <c r="D29" s="54"/>
    </row>
    <row r="30" spans="1:4" ht="16.5" customHeight="1">
      <c r="A30" s="52"/>
      <c r="B30" s="52"/>
      <c r="C30" s="52"/>
      <c r="D30" s="54"/>
    </row>
    <row r="31" spans="1:4" ht="16.5" customHeight="1">
      <c r="A31" s="52"/>
      <c r="B31" s="52"/>
      <c r="C31" s="52"/>
      <c r="D31" s="54"/>
    </row>
    <row r="32" spans="1:4" ht="16.5" customHeight="1">
      <c r="A32" s="52"/>
      <c r="B32" s="75"/>
      <c r="C32" s="190"/>
      <c r="D32" s="54"/>
    </row>
    <row r="33" spans="2:3" ht="16.5" customHeight="1">
      <c r="B33" s="191"/>
      <c r="C33" s="191"/>
    </row>
    <row r="34" spans="2:3" ht="16.5" customHeight="1">
      <c r="B34" s="191"/>
      <c r="C34" s="191"/>
    </row>
    <row r="35" spans="2:3" ht="16.5" customHeight="1">
      <c r="B35" s="191"/>
      <c r="C35" s="191"/>
    </row>
    <row r="36" spans="2:3" ht="16.5" customHeight="1">
      <c r="B36" s="191"/>
      <c r="C36" s="191"/>
    </row>
    <row r="37" spans="2:3" ht="16.5" customHeight="1">
      <c r="B37" s="191"/>
      <c r="C37" s="191"/>
    </row>
    <row r="38" spans="2:3" ht="13.5" customHeight="1">
      <c r="B38" s="191"/>
      <c r="C38" s="191"/>
    </row>
    <row r="39" ht="24.75" customHeight="1"/>
    <row r="40" ht="24.75" customHeight="1">
      <c r="E40" s="54"/>
    </row>
    <row r="41" ht="13.5" customHeight="1">
      <c r="E41" s="54"/>
    </row>
    <row r="42" ht="13.5" customHeight="1">
      <c r="E42" s="54"/>
    </row>
    <row r="43" ht="13.5" customHeight="1">
      <c r="E43" s="54"/>
    </row>
    <row r="44" spans="5:8" ht="13.5" customHeight="1">
      <c r="E44" s="54"/>
      <c r="F44" s="52"/>
      <c r="G44" s="52"/>
      <c r="H44" s="52"/>
    </row>
    <row r="45" ht="13.5">
      <c r="E45" s="5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</sheetData>
  <sheetProtection/>
  <mergeCells count="1">
    <mergeCell ref="B1:E1"/>
  </mergeCells>
  <hyperlinks>
    <hyperlink ref="A29" location="Råbalanse!A1" display="Tilbake"/>
  </hyperlink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22"/>
  </sheetPr>
  <dimension ref="A1:H40"/>
  <sheetViews>
    <sheetView zoomScalePageLayoutView="0" workbookViewId="0" topLeftCell="A1">
      <selection activeCell="A1" sqref="A1:I1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24.42187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8"/>
      <c r="C8" s="26"/>
      <c r="D8" s="29"/>
      <c r="E8" s="30"/>
    </row>
    <row r="9" spans="1:5" ht="16.5" customHeight="1">
      <c r="A9" s="25"/>
      <c r="B9" s="28"/>
      <c r="C9" s="26"/>
      <c r="D9" s="29"/>
      <c r="E9" s="30"/>
    </row>
    <row r="10" spans="1:5" ht="16.5" customHeight="1">
      <c r="A10" s="25"/>
      <c r="B10" s="28"/>
      <c r="C10" s="26"/>
      <c r="D10" s="29"/>
      <c r="E10" s="30"/>
    </row>
    <row r="11" spans="1:5" ht="16.5" customHeight="1">
      <c r="A11" s="25"/>
      <c r="B11" s="28"/>
      <c r="C11" s="26"/>
      <c r="D11" s="68"/>
      <c r="E11" s="18"/>
    </row>
    <row r="12" spans="1:5" ht="16.5" customHeight="1">
      <c r="A12" s="25"/>
      <c r="B12" s="28"/>
      <c r="C12" s="26"/>
      <c r="D12" s="68"/>
      <c r="E12" s="18"/>
    </row>
    <row r="13" spans="1:5" ht="16.5" customHeight="1">
      <c r="A13" s="25"/>
      <c r="B13" s="28"/>
      <c r="C13" s="26"/>
      <c r="D13" s="68"/>
      <c r="E13" s="18"/>
    </row>
    <row r="14" spans="1:5" ht="16.5" customHeight="1">
      <c r="A14" s="25"/>
      <c r="B14" s="28"/>
      <c r="C14" s="26" t="s">
        <v>74</v>
      </c>
      <c r="D14" s="18" t="s">
        <v>74</v>
      </c>
      <c r="E14" s="18"/>
    </row>
    <row r="15" spans="1:5" ht="16.5" customHeight="1">
      <c r="A15" s="31" t="s">
        <v>67</v>
      </c>
      <c r="B15" s="32"/>
      <c r="C15" s="33"/>
      <c r="D15" s="34">
        <f>SUM(D8:D14)</f>
        <v>0</v>
      </c>
      <c r="E15" s="34">
        <f>SUM(E8:E14)</f>
        <v>0</v>
      </c>
    </row>
    <row r="16" spans="1:5" ht="16.5" customHeight="1">
      <c r="A16" s="35" t="s">
        <v>68</v>
      </c>
      <c r="B16" s="36"/>
      <c r="C16" s="37"/>
      <c r="D16" s="38"/>
      <c r="E16" s="39">
        <f>+D15-E15</f>
        <v>0</v>
      </c>
    </row>
    <row r="17" spans="1:6" ht="16.5" customHeight="1">
      <c r="A17" s="40" t="s">
        <v>69</v>
      </c>
      <c r="B17" s="41"/>
      <c r="C17" s="42"/>
      <c r="D17" s="43"/>
      <c r="E17" s="44" t="e">
        <f>E5-E16</f>
        <v>#REF!</v>
      </c>
      <c r="F17" s="66" t="e">
        <f>IF(E17&lt;-1,"Ikke korrekt avstemt",IF(E17&lt;0,"Øredifferanse",IF(E17&gt;1,"Ikke korrekt avstemt",IF(E17&gt;0,"Øresdifferanse","OK"))))</f>
        <v>#REF!</v>
      </c>
    </row>
    <row r="18" spans="1:5" ht="24.75" customHeight="1">
      <c r="A18" s="45"/>
      <c r="B18" s="46"/>
      <c r="C18" s="47"/>
      <c r="D18" s="48"/>
      <c r="E18" s="49"/>
    </row>
    <row r="19" spans="1:5" ht="24.75" customHeight="1">
      <c r="A19" s="50"/>
      <c r="B19" s="51"/>
      <c r="C19" s="52"/>
      <c r="D19" s="53"/>
      <c r="E19" s="54"/>
    </row>
    <row r="20" spans="1:4" ht="16.5" customHeight="1">
      <c r="A20" s="51"/>
      <c r="B20" s="51"/>
      <c r="C20" s="52"/>
      <c r="D20" s="54"/>
    </row>
    <row r="21" spans="1:4" ht="16.5" customHeight="1">
      <c r="A21" s="55" t="s">
        <v>70</v>
      </c>
      <c r="B21" s="56" t="s">
        <v>74</v>
      </c>
      <c r="C21" s="57" t="s">
        <v>71</v>
      </c>
      <c r="D21" s="58"/>
    </row>
    <row r="22" spans="1:4" ht="16.5" customHeight="1">
      <c r="A22" s="59" t="s">
        <v>72</v>
      </c>
      <c r="B22" s="60" t="s">
        <v>74</v>
      </c>
      <c r="C22" s="57" t="s">
        <v>64</v>
      </c>
      <c r="D22" s="54"/>
    </row>
    <row r="23" spans="1:4" ht="16.5" customHeight="1">
      <c r="A23" s="52"/>
      <c r="B23" s="52"/>
      <c r="C23" s="52"/>
      <c r="D23" s="54"/>
    </row>
    <row r="24" spans="1:4" ht="16.5" customHeight="1">
      <c r="A24" s="65" t="s">
        <v>76</v>
      </c>
      <c r="B24" s="52"/>
      <c r="C24" s="52"/>
      <c r="D24" s="54"/>
    </row>
    <row r="25" spans="1:4" ht="16.5" customHeight="1">
      <c r="A25" s="52"/>
      <c r="B25" s="52"/>
      <c r="C25" s="52"/>
      <c r="D25" s="54"/>
    </row>
    <row r="26" spans="1:4" ht="16.5" customHeight="1">
      <c r="A26" s="52"/>
      <c r="B26" s="52"/>
      <c r="C26" s="52"/>
      <c r="D26" s="54"/>
    </row>
    <row r="27" spans="1:4" ht="16.5" customHeight="1">
      <c r="A27" s="52"/>
      <c r="B27" s="75"/>
      <c r="C27" s="190"/>
      <c r="D27" s="54"/>
    </row>
    <row r="28" spans="2:3" ht="16.5" customHeight="1">
      <c r="B28" s="191"/>
      <c r="C28" s="191"/>
    </row>
    <row r="29" spans="2:3" ht="16.5" customHeight="1">
      <c r="B29" s="191"/>
      <c r="C29" s="191"/>
    </row>
    <row r="30" ht="13.5" customHeight="1"/>
    <row r="31" ht="24.75" customHeight="1"/>
    <row r="32" ht="24.75" customHeight="1"/>
    <row r="33" ht="13.5" customHeight="1"/>
    <row r="34" ht="13.5" customHeight="1"/>
    <row r="35" ht="13.5" customHeight="1">
      <c r="E35" s="54"/>
    </row>
    <row r="36" spans="5:8" ht="13.5" customHeight="1">
      <c r="E36" s="54"/>
      <c r="F36" s="52"/>
      <c r="G36" s="52"/>
      <c r="H36" s="52"/>
    </row>
    <row r="37" ht="13.5">
      <c r="E37" s="54"/>
    </row>
    <row r="38" ht="13.5" customHeight="1">
      <c r="E38" s="54"/>
    </row>
    <row r="39" ht="13.5" customHeight="1">
      <c r="E39" s="54"/>
    </row>
    <row r="40" ht="13.5" customHeight="1">
      <c r="E40" s="54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</sheetData>
  <sheetProtection/>
  <mergeCells count="1">
    <mergeCell ref="B1:E1"/>
  </mergeCells>
  <hyperlinks>
    <hyperlink ref="A24" location="Råbalanse!A1" display="Tilbake"/>
  </hyperlink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22"/>
  </sheetPr>
  <dimension ref="A1:H57"/>
  <sheetViews>
    <sheetView zoomScalePageLayoutView="0" workbookViewId="0" topLeftCell="A1">
      <selection activeCell="A1" sqref="A1:I1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24.42187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8"/>
      <c r="C8" s="26"/>
      <c r="D8" s="29"/>
      <c r="E8" s="30"/>
    </row>
    <row r="9" spans="1:5" ht="16.5" customHeight="1">
      <c r="A9" s="25"/>
      <c r="B9" s="28"/>
      <c r="C9" s="29"/>
      <c r="D9" s="29"/>
      <c r="E9" s="30"/>
    </row>
    <row r="10" spans="1:5" ht="16.5" customHeight="1">
      <c r="A10" s="25"/>
      <c r="B10" s="28"/>
      <c r="C10" s="29"/>
      <c r="D10" s="29"/>
      <c r="E10" s="30"/>
    </row>
    <row r="11" spans="1:5" ht="16.5" customHeight="1">
      <c r="A11" s="25"/>
      <c r="B11" s="28"/>
      <c r="C11" s="29"/>
      <c r="D11" s="29"/>
      <c r="E11" s="30"/>
    </row>
    <row r="12" spans="1:5" ht="16.5" customHeight="1">
      <c r="A12" s="25"/>
      <c r="B12" s="28"/>
      <c r="C12" s="29"/>
      <c r="D12" s="29"/>
      <c r="E12" s="30"/>
    </row>
    <row r="13" spans="1:5" ht="16.5" customHeight="1">
      <c r="A13" s="25"/>
      <c r="B13" s="86"/>
      <c r="C13" s="29"/>
      <c r="D13" s="29"/>
      <c r="E13" s="30"/>
    </row>
    <row r="14" spans="1:5" ht="16.5" customHeight="1">
      <c r="A14" s="25"/>
      <c r="B14" s="86"/>
      <c r="C14" s="29"/>
      <c r="D14" s="29"/>
      <c r="E14" s="30"/>
    </row>
    <row r="15" spans="1:5" ht="16.5" customHeight="1">
      <c r="A15" s="25"/>
      <c r="B15" s="86"/>
      <c r="C15" s="29"/>
      <c r="D15" s="29"/>
      <c r="E15" s="30"/>
    </row>
    <row r="16" spans="1:5" ht="16.5" customHeight="1">
      <c r="A16" s="25"/>
      <c r="B16" s="86"/>
      <c r="C16" s="29"/>
      <c r="D16" s="29"/>
      <c r="E16" s="30"/>
    </row>
    <row r="17" spans="1:5" ht="16.5" customHeight="1">
      <c r="A17" s="25"/>
      <c r="B17" s="86"/>
      <c r="C17" s="29"/>
      <c r="D17" s="29"/>
      <c r="E17" s="30"/>
    </row>
    <row r="18" spans="1:5" ht="16.5" customHeight="1">
      <c r="A18" s="25"/>
      <c r="B18" s="86"/>
      <c r="C18" s="29"/>
      <c r="D18" s="29"/>
      <c r="E18" s="30"/>
    </row>
    <row r="19" spans="1:5" ht="16.5" customHeight="1">
      <c r="A19" s="25"/>
      <c r="B19" s="86"/>
      <c r="C19" s="29"/>
      <c r="D19" s="29"/>
      <c r="E19" s="30"/>
    </row>
    <row r="20" spans="1:5" ht="16.5" customHeight="1">
      <c r="A20" s="25"/>
      <c r="B20" s="86"/>
      <c r="C20" s="29"/>
      <c r="D20" s="29"/>
      <c r="E20" s="30"/>
    </row>
    <row r="21" spans="1:5" ht="16.5" customHeight="1">
      <c r="A21" s="25"/>
      <c r="B21" s="86"/>
      <c r="C21" s="29"/>
      <c r="D21" s="29"/>
      <c r="E21" s="30"/>
    </row>
    <row r="22" spans="1:5" ht="16.5" customHeight="1">
      <c r="A22" s="25"/>
      <c r="B22" s="86"/>
      <c r="C22" s="29"/>
      <c r="D22" s="29"/>
      <c r="E22" s="30"/>
    </row>
    <row r="23" spans="1:5" ht="16.5" customHeight="1">
      <c r="A23" s="25"/>
      <c r="B23" s="28"/>
      <c r="C23" s="29"/>
      <c r="D23" s="29"/>
      <c r="E23" s="30"/>
    </row>
    <row r="24" spans="1:5" ht="16.5" customHeight="1">
      <c r="A24" s="25"/>
      <c r="B24" s="28"/>
      <c r="C24" s="26" t="s">
        <v>74</v>
      </c>
      <c r="D24" s="30" t="s">
        <v>74</v>
      </c>
      <c r="E24" s="30"/>
    </row>
    <row r="25" spans="1:5" ht="16.5" customHeight="1">
      <c r="A25" s="31" t="s">
        <v>67</v>
      </c>
      <c r="B25" s="32"/>
      <c r="C25" s="33"/>
      <c r="D25" s="34">
        <f>SUM(D8:D24)</f>
        <v>0</v>
      </c>
      <c r="E25" s="34">
        <f>SUM(E8:E24)</f>
        <v>0</v>
      </c>
    </row>
    <row r="26" spans="1:5" ht="16.5" customHeight="1">
      <c r="A26" s="35" t="s">
        <v>68</v>
      </c>
      <c r="B26" s="36"/>
      <c r="C26" s="37"/>
      <c r="D26" s="38"/>
      <c r="E26" s="39">
        <f>+D25-E25</f>
        <v>0</v>
      </c>
    </row>
    <row r="27" spans="1:6" ht="16.5" customHeight="1">
      <c r="A27" s="40" t="s">
        <v>69</v>
      </c>
      <c r="B27" s="41"/>
      <c r="C27" s="42"/>
      <c r="D27" s="43"/>
      <c r="E27" s="44" t="e">
        <f>E5-E26</f>
        <v>#REF!</v>
      </c>
      <c r="F27" s="66" t="e">
        <f>IF(E27&lt;-1,"Ikke korrekt avstemt",IF(E27&lt;0,"Øredifferanse",IF(E27&gt;1,"Ikke korrekt avstemt",IF(E27&gt;0,"Øresdifferanse","OK"))))</f>
        <v>#REF!</v>
      </c>
    </row>
    <row r="28" spans="1:5" ht="16.5" customHeight="1">
      <c r="A28" s="45"/>
      <c r="B28" s="46"/>
      <c r="C28" s="47"/>
      <c r="D28" s="48"/>
      <c r="E28" s="49"/>
    </row>
    <row r="29" spans="1:5" ht="24.75" customHeight="1">
      <c r="A29" s="50"/>
      <c r="B29" s="51"/>
      <c r="C29" s="52"/>
      <c r="D29" s="53"/>
      <c r="E29" s="54"/>
    </row>
    <row r="30" spans="1:4" ht="24.75" customHeight="1">
      <c r="A30" s="51"/>
      <c r="B30" s="51"/>
      <c r="C30" s="52"/>
      <c r="D30" s="54"/>
    </row>
    <row r="31" spans="1:4" ht="16.5" customHeight="1">
      <c r="A31" s="55" t="s">
        <v>70</v>
      </c>
      <c r="B31" s="56" t="s">
        <v>74</v>
      </c>
      <c r="C31" s="57" t="s">
        <v>71</v>
      </c>
      <c r="D31" s="58"/>
    </row>
    <row r="32" spans="1:4" ht="16.5" customHeight="1">
      <c r="A32" s="59" t="s">
        <v>72</v>
      </c>
      <c r="B32" s="60" t="s">
        <v>74</v>
      </c>
      <c r="C32" s="57" t="s">
        <v>64</v>
      </c>
      <c r="D32" s="54"/>
    </row>
    <row r="33" spans="1:4" ht="16.5" customHeight="1">
      <c r="A33" s="52"/>
      <c r="B33" s="52"/>
      <c r="C33" s="52"/>
      <c r="D33" s="54"/>
    </row>
    <row r="34" spans="1:4" ht="16.5" customHeight="1">
      <c r="A34" s="65" t="s">
        <v>76</v>
      </c>
      <c r="B34" s="52"/>
      <c r="C34" s="52"/>
      <c r="D34" s="54"/>
    </row>
    <row r="35" spans="1:4" ht="16.5" customHeight="1">
      <c r="A35" s="52"/>
      <c r="B35" s="52"/>
      <c r="C35" s="52"/>
      <c r="D35" s="54"/>
    </row>
    <row r="36" spans="1:4" ht="16.5" customHeight="1">
      <c r="A36" s="52"/>
      <c r="B36" s="52"/>
      <c r="C36" s="52"/>
      <c r="D36" s="54"/>
    </row>
    <row r="37" spans="1:4" ht="16.5" customHeight="1">
      <c r="A37" s="52"/>
      <c r="B37" s="52"/>
      <c r="C37" s="61"/>
      <c r="D37" s="54"/>
    </row>
    <row r="38" ht="16.5" customHeight="1">
      <c r="B38" s="191"/>
    </row>
    <row r="39" ht="16.5" customHeight="1">
      <c r="B39" s="191"/>
    </row>
    <row r="40" ht="16.5" customHeight="1">
      <c r="B40" s="191"/>
    </row>
    <row r="41" ht="13.5" customHeight="1">
      <c r="B41" s="191"/>
    </row>
    <row r="42" ht="24.75" customHeight="1">
      <c r="B42" s="191"/>
    </row>
    <row r="43" ht="24.75" customHeight="1">
      <c r="B43" s="191"/>
    </row>
    <row r="44" ht="13.5" customHeight="1">
      <c r="B44" s="191"/>
    </row>
    <row r="45" spans="2:5" ht="13.5" customHeight="1">
      <c r="B45" s="191"/>
      <c r="E45" s="54"/>
    </row>
    <row r="46" spans="2:5" ht="13.5" customHeight="1">
      <c r="B46" s="191"/>
      <c r="E46" s="54"/>
    </row>
    <row r="47" spans="2:8" ht="13.5" customHeight="1">
      <c r="B47" s="191"/>
      <c r="E47" s="54"/>
      <c r="F47" s="52"/>
      <c r="G47" s="52"/>
      <c r="H47" s="52"/>
    </row>
    <row r="48" spans="2:5" ht="13.5">
      <c r="B48" s="191"/>
      <c r="E48" s="54"/>
    </row>
    <row r="49" spans="2:5" ht="13.5" customHeight="1">
      <c r="B49" s="191"/>
      <c r="E49" s="54"/>
    </row>
    <row r="50" spans="2:5" ht="13.5" customHeight="1">
      <c r="B50" s="191"/>
      <c r="E50" s="54"/>
    </row>
    <row r="51" ht="13.5" customHeight="1">
      <c r="B51" s="191"/>
    </row>
    <row r="52" ht="13.5" customHeight="1">
      <c r="B52" s="191"/>
    </row>
    <row r="53" ht="13.5" customHeight="1">
      <c r="B53" s="191"/>
    </row>
    <row r="54" ht="13.5" customHeight="1">
      <c r="B54" s="191"/>
    </row>
    <row r="55" ht="13.5" customHeight="1">
      <c r="B55" s="191"/>
    </row>
    <row r="56" ht="13.5" customHeight="1">
      <c r="B56" s="191"/>
    </row>
    <row r="57" ht="13.5" customHeight="1">
      <c r="B57" s="191"/>
    </row>
    <row r="58" ht="13.5" customHeight="1"/>
    <row r="59" ht="13.5" customHeight="1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</sheetData>
  <sheetProtection/>
  <mergeCells count="1">
    <mergeCell ref="B1:E1"/>
  </mergeCells>
  <hyperlinks>
    <hyperlink ref="A34" location="Råbalanse!A1" display="Tilbake"/>
  </hyperlink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1">
      <selection activeCell="A26" sqref="A26:I26"/>
    </sheetView>
  </sheetViews>
  <sheetFormatPr defaultColWidth="9.140625" defaultRowHeight="12.75"/>
  <cols>
    <col min="1" max="1" width="17.57421875" style="480" customWidth="1"/>
    <col min="2" max="2" width="14.7109375" style="480" customWidth="1"/>
    <col min="3" max="3" width="13.00390625" style="480" customWidth="1"/>
    <col min="4" max="4" width="11.140625" style="480" customWidth="1"/>
    <col min="5" max="5" width="11.00390625" style="480" customWidth="1"/>
    <col min="6" max="6" width="10.28125" style="480" customWidth="1"/>
    <col min="7" max="7" width="13.57421875" style="480" customWidth="1"/>
    <col min="8" max="8" width="12.421875" style="480" customWidth="1"/>
    <col min="9" max="9" width="16.140625" style="480" bestFit="1" customWidth="1"/>
    <col min="10" max="16384" width="9.140625" style="480" customWidth="1"/>
  </cols>
  <sheetData>
    <row r="1" spans="1:9" ht="27" customHeight="1">
      <c r="A1" s="702" t="s">
        <v>14</v>
      </c>
      <c r="B1" s="700"/>
      <c r="C1" s="700"/>
      <c r="D1" s="700"/>
      <c r="E1" s="700"/>
      <c r="F1" s="700"/>
      <c r="G1" s="700"/>
      <c r="H1" s="700"/>
      <c r="I1" s="700"/>
    </row>
    <row r="2" spans="1:9" ht="19.5" customHeight="1">
      <c r="A2" s="481"/>
      <c r="B2" s="482"/>
      <c r="C2" s="482"/>
      <c r="D2" s="482"/>
      <c r="E2" s="482"/>
      <c r="F2" s="482"/>
      <c r="G2" s="482"/>
      <c r="H2" s="482"/>
      <c r="I2" s="482"/>
    </row>
    <row r="3" spans="1:9" ht="15.75" customHeight="1">
      <c r="A3" s="696" t="s">
        <v>15</v>
      </c>
      <c r="B3" s="483" t="str">
        <f>+Råbalanse!B1</f>
        <v>Idrettslaget Aktivitet IL</v>
      </c>
      <c r="C3" s="479"/>
      <c r="D3" s="479"/>
      <c r="E3" s="479"/>
      <c r="F3" s="696" t="s">
        <v>16</v>
      </c>
      <c r="G3" s="484">
        <v>41274</v>
      </c>
      <c r="H3" s="696" t="s">
        <v>17</v>
      </c>
      <c r="I3" s="485"/>
    </row>
    <row r="4" spans="1:9" ht="22.5" customHeight="1">
      <c r="A4" s="486"/>
      <c r="B4" s="487"/>
      <c r="C4" s="487"/>
      <c r="D4" s="487"/>
      <c r="E4" s="487"/>
      <c r="F4" s="487"/>
      <c r="G4" s="487"/>
      <c r="H4" s="487"/>
      <c r="I4" s="487"/>
    </row>
    <row r="5" spans="1:9" ht="29.25" customHeight="1">
      <c r="A5" s="697" t="s">
        <v>18</v>
      </c>
      <c r="B5" s="698" t="s">
        <v>19</v>
      </c>
      <c r="C5" s="698" t="s">
        <v>20</v>
      </c>
      <c r="D5" s="698" t="s">
        <v>21</v>
      </c>
      <c r="E5" s="698" t="s">
        <v>0</v>
      </c>
      <c r="F5" s="698" t="s">
        <v>53</v>
      </c>
      <c r="G5" s="699" t="s">
        <v>22</v>
      </c>
      <c r="H5" s="700"/>
      <c r="I5" s="700"/>
    </row>
    <row r="6" spans="1:9" ht="18.75" customHeight="1">
      <c r="A6" s="696" t="s">
        <v>80</v>
      </c>
      <c r="B6" s="488">
        <v>2370</v>
      </c>
      <c r="C6" s="488">
        <v>2370</v>
      </c>
      <c r="D6" s="489">
        <v>40983</v>
      </c>
      <c r="E6" s="489">
        <v>40983</v>
      </c>
      <c r="F6" s="490">
        <v>20032</v>
      </c>
      <c r="G6" s="491"/>
      <c r="H6" s="479"/>
      <c r="I6" s="479"/>
    </row>
    <row r="7" spans="1:9" ht="18.75" customHeight="1">
      <c r="A7" s="696" t="s">
        <v>81</v>
      </c>
      <c r="B7" s="488">
        <v>2090</v>
      </c>
      <c r="C7" s="488">
        <v>2090</v>
      </c>
      <c r="D7" s="489">
        <v>41044</v>
      </c>
      <c r="E7" s="489">
        <v>41044</v>
      </c>
      <c r="F7" s="490">
        <v>20071</v>
      </c>
      <c r="G7" s="491"/>
      <c r="H7" s="479"/>
      <c r="I7" s="479"/>
    </row>
    <row r="8" spans="1:9" ht="18.75" customHeight="1">
      <c r="A8" s="696" t="s">
        <v>82</v>
      </c>
      <c r="B8" s="488">
        <v>1363</v>
      </c>
      <c r="C8" s="488">
        <v>1363</v>
      </c>
      <c r="D8" s="489">
        <v>41105</v>
      </c>
      <c r="E8" s="489">
        <v>41106</v>
      </c>
      <c r="F8" s="490">
        <v>20113</v>
      </c>
      <c r="G8" s="491"/>
      <c r="H8" s="479"/>
      <c r="I8" s="479"/>
    </row>
    <row r="9" spans="1:9" ht="18.75" customHeight="1">
      <c r="A9" s="696" t="s">
        <v>1</v>
      </c>
      <c r="B9" s="488">
        <v>9715</v>
      </c>
      <c r="C9" s="488">
        <v>9715</v>
      </c>
      <c r="D9" s="489">
        <v>41167</v>
      </c>
      <c r="E9" s="489">
        <v>41167</v>
      </c>
      <c r="F9" s="490">
        <v>20154</v>
      </c>
      <c r="G9" s="491"/>
      <c r="H9" s="479"/>
      <c r="I9" s="479"/>
    </row>
    <row r="10" spans="1:9" ht="18.75" customHeight="1">
      <c r="A10" s="696" t="s">
        <v>83</v>
      </c>
      <c r="B10" s="488">
        <v>2825</v>
      </c>
      <c r="C10" s="488">
        <v>2825</v>
      </c>
      <c r="D10" s="489">
        <v>41228</v>
      </c>
      <c r="E10" s="489">
        <v>41228</v>
      </c>
      <c r="F10" s="490">
        <v>20204</v>
      </c>
      <c r="G10" s="491"/>
      <c r="H10" s="479"/>
      <c r="I10" s="479"/>
    </row>
    <row r="11" spans="1:9" ht="18.75" customHeight="1">
      <c r="A11" s="696" t="s">
        <v>84</v>
      </c>
      <c r="B11" s="488">
        <v>6112</v>
      </c>
      <c r="C11" s="488">
        <v>2985</v>
      </c>
      <c r="D11" s="489">
        <v>41289</v>
      </c>
      <c r="E11" s="489">
        <v>41290</v>
      </c>
      <c r="F11" s="490"/>
      <c r="G11" s="491"/>
      <c r="H11" s="479"/>
      <c r="I11" s="479"/>
    </row>
    <row r="12" spans="1:12" ht="18.75" customHeight="1">
      <c r="A12" s="696" t="s">
        <v>67</v>
      </c>
      <c r="B12" s="492">
        <f>SUM(B6:B11)</f>
        <v>24475</v>
      </c>
      <c r="C12" s="492">
        <f>SUM(C6:C11)</f>
        <v>21348</v>
      </c>
      <c r="D12" s="701"/>
      <c r="E12" s="700"/>
      <c r="F12" s="700"/>
      <c r="G12" s="700"/>
      <c r="H12" s="700"/>
      <c r="I12" s="700"/>
      <c r="L12" s="493"/>
    </row>
    <row r="13" spans="1:12" ht="22.5" customHeight="1">
      <c r="A13" s="494"/>
      <c r="B13" s="487"/>
      <c r="C13" s="487"/>
      <c r="D13" s="487"/>
      <c r="E13" s="487"/>
      <c r="F13" s="487"/>
      <c r="G13" s="487"/>
      <c r="H13" s="487"/>
      <c r="I13" s="487"/>
      <c r="L13" s="495"/>
    </row>
    <row r="14" spans="1:9" ht="18.75" customHeight="1">
      <c r="A14" s="703"/>
      <c r="B14" s="700"/>
      <c r="C14" s="700"/>
      <c r="D14" s="700"/>
      <c r="E14" s="700"/>
      <c r="F14" s="704" t="s">
        <v>75</v>
      </c>
      <c r="G14" s="700"/>
      <c r="H14" s="705"/>
      <c r="I14" s="706"/>
    </row>
    <row r="15" spans="1:9" ht="20.25" customHeight="1">
      <c r="A15" s="707" t="s">
        <v>23</v>
      </c>
      <c r="B15" s="700"/>
      <c r="C15" s="700"/>
      <c r="D15" s="700"/>
      <c r="E15" s="700"/>
      <c r="F15" s="496">
        <v>21348</v>
      </c>
      <c r="G15" s="479"/>
      <c r="H15" s="706"/>
      <c r="I15" s="706"/>
    </row>
    <row r="16" spans="1:9" ht="19.5" customHeight="1">
      <c r="A16" s="707" t="s">
        <v>24</v>
      </c>
      <c r="B16" s="700"/>
      <c r="C16" s="700"/>
      <c r="D16" s="700"/>
      <c r="E16" s="700"/>
      <c r="F16" s="496">
        <f>B12-F15</f>
        <v>3127</v>
      </c>
      <c r="G16" s="479"/>
      <c r="H16" s="706"/>
      <c r="I16" s="706"/>
    </row>
    <row r="17" spans="1:9" ht="13.5" customHeight="1">
      <c r="A17" s="708"/>
      <c r="B17" s="709"/>
      <c r="C17" s="709"/>
      <c r="D17" s="709"/>
      <c r="E17" s="709"/>
      <c r="F17" s="709"/>
      <c r="G17" s="709"/>
      <c r="H17" s="706"/>
      <c r="I17" s="706"/>
    </row>
    <row r="18" spans="1:12" ht="18.75" customHeight="1">
      <c r="A18" s="710" t="s">
        <v>25</v>
      </c>
      <c r="B18" s="709"/>
      <c r="C18" s="709"/>
      <c r="D18" s="709"/>
      <c r="E18" s="709"/>
      <c r="F18" s="496">
        <v>6112</v>
      </c>
      <c r="G18" s="479"/>
      <c r="H18" s="706"/>
      <c r="I18" s="706"/>
      <c r="L18" s="495"/>
    </row>
    <row r="19" spans="1:9" ht="18.75" customHeight="1">
      <c r="A19" s="710" t="s">
        <v>26</v>
      </c>
      <c r="B19" s="709"/>
      <c r="C19" s="709"/>
      <c r="D19" s="709"/>
      <c r="E19" s="498" t="s">
        <v>27</v>
      </c>
      <c r="F19" s="496">
        <f>-Råbalanse!C19</f>
        <v>6112.11</v>
      </c>
      <c r="G19" s="479"/>
      <c r="H19" s="706"/>
      <c r="I19" s="706"/>
    </row>
    <row r="20" spans="1:9" ht="18" customHeight="1">
      <c r="A20" s="710" t="s">
        <v>85</v>
      </c>
      <c r="B20" s="709"/>
      <c r="C20" s="709"/>
      <c r="D20" s="709"/>
      <c r="E20" s="709"/>
      <c r="F20" s="693">
        <f>F18-F19</f>
        <v>-0.10999999999967258</v>
      </c>
      <c r="G20" s="694"/>
      <c r="H20" s="706"/>
      <c r="I20" s="706"/>
    </row>
    <row r="21" spans="1:9" ht="13.5" customHeight="1">
      <c r="A21" s="711"/>
      <c r="B21" s="712"/>
      <c r="C21" s="712"/>
      <c r="D21" s="712"/>
      <c r="E21" s="712"/>
      <c r="F21" s="712"/>
      <c r="G21" s="712"/>
      <c r="H21" s="706"/>
      <c r="I21" s="706"/>
    </row>
    <row r="22" spans="1:9" ht="18.75" customHeight="1">
      <c r="A22" s="708" t="s">
        <v>95</v>
      </c>
      <c r="B22" s="709"/>
      <c r="C22" s="709"/>
      <c r="D22" s="709"/>
      <c r="E22" s="499" t="s">
        <v>28</v>
      </c>
      <c r="F22" s="500">
        <f>Råbalanse!C13</f>
        <v>6112.11</v>
      </c>
      <c r="G22" s="479"/>
      <c r="H22" s="706"/>
      <c r="I22" s="706"/>
    </row>
    <row r="23" spans="1:10" ht="15.75" customHeight="1">
      <c r="A23" s="707" t="s">
        <v>29</v>
      </c>
      <c r="B23" s="700"/>
      <c r="C23" s="700"/>
      <c r="D23" s="700"/>
      <c r="E23" s="700"/>
      <c r="F23" s="501" t="str">
        <f>IF(F22&lt;F18,"NEI","JA")</f>
        <v>JA</v>
      </c>
      <c r="G23" s="497"/>
      <c r="H23" s="502">
        <f>IF(F22&gt;F18,F22-F18,IF(F22&lt;F18,F18-F22,0))</f>
        <v>0.10999999999967258</v>
      </c>
      <c r="I23" s="503"/>
      <c r="J23" s="695" t="str">
        <f>IF(F20&lt;-1,"Ikke korrekt avstemt",IF(F20&lt;0,"Øredifferanse",IF(F20&gt;1,"Ikke korrekt avstemt",IF(F20&gt;0,"Øresdifferanse","OK"))))</f>
        <v>Øredifferanse</v>
      </c>
    </row>
    <row r="24" spans="1:9" ht="13.5" customHeight="1">
      <c r="A24" s="494"/>
      <c r="B24" s="487"/>
      <c r="C24" s="487"/>
      <c r="D24" s="487"/>
      <c r="E24" s="487"/>
      <c r="F24" s="487"/>
      <c r="G24" s="487"/>
      <c r="H24" s="487"/>
      <c r="I24" s="487"/>
    </row>
    <row r="25" spans="1:9" ht="18" customHeight="1">
      <c r="A25" s="713" t="s">
        <v>86</v>
      </c>
      <c r="B25" s="700"/>
      <c r="C25" s="700"/>
      <c r="D25" s="700"/>
      <c r="E25" s="700"/>
      <c r="F25" s="700"/>
      <c r="G25" s="700"/>
      <c r="H25" s="700"/>
      <c r="I25" s="700"/>
    </row>
    <row r="26" spans="1:9" ht="91.5" customHeight="1">
      <c r="A26" s="504"/>
      <c r="B26" s="479"/>
      <c r="C26" s="479"/>
      <c r="D26" s="479"/>
      <c r="E26" s="479"/>
      <c r="F26" s="479"/>
      <c r="G26" s="479"/>
      <c r="H26" s="479"/>
      <c r="I26" s="479"/>
    </row>
    <row r="28" ht="12.75">
      <c r="A28" s="431"/>
    </row>
  </sheetData>
  <sheetProtection/>
  <mergeCells count="35">
    <mergeCell ref="G10:I10"/>
    <mergeCell ref="A17:G17"/>
    <mergeCell ref="D12:I12"/>
    <mergeCell ref="F14:G14"/>
    <mergeCell ref="F15:G15"/>
    <mergeCell ref="G11:I11"/>
    <mergeCell ref="A1:I1"/>
    <mergeCell ref="A2:I2"/>
    <mergeCell ref="A4:I4"/>
    <mergeCell ref="A13:I13"/>
    <mergeCell ref="G5:I5"/>
    <mergeCell ref="B3:E3"/>
    <mergeCell ref="G6:I6"/>
    <mergeCell ref="G7:I7"/>
    <mergeCell ref="G8:I8"/>
    <mergeCell ref="G9:I9"/>
    <mergeCell ref="F22:G22"/>
    <mergeCell ref="A22:D22"/>
    <mergeCell ref="A14:E14"/>
    <mergeCell ref="A15:E15"/>
    <mergeCell ref="A16:E16"/>
    <mergeCell ref="A18:E18"/>
    <mergeCell ref="A19:D19"/>
    <mergeCell ref="A20:E20"/>
    <mergeCell ref="A21:G21"/>
    <mergeCell ref="A26:I26"/>
    <mergeCell ref="F16:G16"/>
    <mergeCell ref="F18:G18"/>
    <mergeCell ref="F19:G19"/>
    <mergeCell ref="A24:I24"/>
    <mergeCell ref="A25:I25"/>
    <mergeCell ref="F23:G23"/>
    <mergeCell ref="F20:G20"/>
    <mergeCell ref="A23:E23"/>
    <mergeCell ref="H14:I22"/>
  </mergeCells>
  <printOptions/>
  <pageMargins left="0" right="0" top="0" bottom="0" header="0.5" footer="0.5"/>
  <pageSetup fitToHeight="1" fitToWidth="1" horizontalDpi="600" verticalDpi="600" orientation="portrait" paperSize="9" scale="61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G15" sqref="G15"/>
    </sheetView>
  </sheetViews>
  <sheetFormatPr defaultColWidth="11.421875" defaultRowHeight="12.75"/>
  <cols>
    <col min="1" max="1" width="4.8515625" style="358" bestFit="1" customWidth="1"/>
    <col min="2" max="2" width="54.140625" style="358" customWidth="1"/>
    <col min="3" max="3" width="11.7109375" style="359" customWidth="1"/>
    <col min="4" max="8" width="11.7109375" style="358" customWidth="1"/>
    <col min="9" max="9" width="13.28125" style="360" bestFit="1" customWidth="1"/>
    <col min="10" max="10" width="11.421875" style="358" customWidth="1"/>
    <col min="11" max="11" width="11.57421875" style="358" bestFit="1" customWidth="1"/>
    <col min="12" max="16384" width="11.421875" style="358" customWidth="1"/>
  </cols>
  <sheetData>
    <row r="1" spans="1:5" ht="21.75" thickBot="1">
      <c r="A1" s="371" t="str">
        <f>Råbalanse!B1</f>
        <v>Idrettslaget Aktivitet IL</v>
      </c>
      <c r="B1" s="372"/>
      <c r="C1" s="372"/>
      <c r="D1" s="372"/>
      <c r="E1" s="373"/>
    </row>
    <row r="2" ht="15.75"/>
    <row r="3" spans="2:10" s="360" customFormat="1" ht="15.75">
      <c r="B3" s="362" t="s">
        <v>98</v>
      </c>
      <c r="C3" s="363" t="s">
        <v>155</v>
      </c>
      <c r="D3" s="363" t="s">
        <v>156</v>
      </c>
      <c r="E3" s="363" t="s">
        <v>157</v>
      </c>
      <c r="F3" s="363" t="s">
        <v>158</v>
      </c>
      <c r="G3" s="363" t="s">
        <v>159</v>
      </c>
      <c r="H3" s="363" t="s">
        <v>160</v>
      </c>
      <c r="I3" s="362" t="s">
        <v>117</v>
      </c>
      <c r="J3" s="362"/>
    </row>
    <row r="4" spans="1:10" ht="15.75">
      <c r="A4" s="358">
        <v>1</v>
      </c>
      <c r="B4" s="364" t="s">
        <v>118</v>
      </c>
      <c r="C4" s="714">
        <v>50000</v>
      </c>
      <c r="D4" s="714">
        <v>50000</v>
      </c>
      <c r="E4" s="714">
        <v>60000</v>
      </c>
      <c r="F4" s="714">
        <v>50000</v>
      </c>
      <c r="G4" s="714">
        <v>60000</v>
      </c>
      <c r="H4" s="714">
        <v>50000</v>
      </c>
      <c r="I4" s="363">
        <f aca="true" t="shared" si="0" ref="I4:I19">SUM(C4:H4)</f>
        <v>320000</v>
      </c>
      <c r="J4" s="364"/>
    </row>
    <row r="5" spans="1:10" ht="15.75">
      <c r="A5" s="358">
        <v>2</v>
      </c>
      <c r="B5" s="364" t="s">
        <v>119</v>
      </c>
      <c r="C5" s="714">
        <v>5000</v>
      </c>
      <c r="D5" s="714">
        <v>5000</v>
      </c>
      <c r="E5" s="714">
        <v>500</v>
      </c>
      <c r="F5" s="714">
        <v>3000</v>
      </c>
      <c r="G5" s="714">
        <v>2000</v>
      </c>
      <c r="H5" s="714">
        <v>5000</v>
      </c>
      <c r="I5" s="363">
        <f t="shared" si="0"/>
        <v>20500</v>
      </c>
      <c r="J5" s="364"/>
    </row>
    <row r="6" spans="1:10" ht="15.75">
      <c r="A6" s="358">
        <v>3</v>
      </c>
      <c r="B6" s="364" t="s">
        <v>120</v>
      </c>
      <c r="C6" s="714">
        <f>+C4-C5</f>
        <v>45000</v>
      </c>
      <c r="D6" s="714">
        <f>+D4-D5</f>
        <v>45000</v>
      </c>
      <c r="E6" s="714">
        <f>+E4-E5</f>
        <v>59500</v>
      </c>
      <c r="F6" s="714">
        <f>+F4-F5</f>
        <v>47000</v>
      </c>
      <c r="G6" s="714">
        <f>+G4-G5</f>
        <v>58000</v>
      </c>
      <c r="H6" s="714">
        <f>+H4-H5</f>
        <v>45000</v>
      </c>
      <c r="I6" s="363">
        <f t="shared" si="0"/>
        <v>299500</v>
      </c>
      <c r="J6" s="364"/>
    </row>
    <row r="7" spans="1:10" ht="15.75">
      <c r="A7" s="358">
        <v>4</v>
      </c>
      <c r="B7" s="364" t="s">
        <v>121</v>
      </c>
      <c r="C7" s="714">
        <v>5000</v>
      </c>
      <c r="D7" s="714">
        <v>5000</v>
      </c>
      <c r="E7" s="714">
        <v>500</v>
      </c>
      <c r="F7" s="714">
        <v>3000</v>
      </c>
      <c r="G7" s="714">
        <v>2000</v>
      </c>
      <c r="H7" s="714">
        <v>5000</v>
      </c>
      <c r="I7" s="363">
        <f t="shared" si="0"/>
        <v>20500</v>
      </c>
      <c r="J7" s="364"/>
    </row>
    <row r="8" spans="2:10" s="360" customFormat="1" ht="15.75">
      <c r="B8" s="362" t="s">
        <v>122</v>
      </c>
      <c r="C8" s="363">
        <f aca="true" t="shared" si="1" ref="C8:H8">C7*0.25</f>
        <v>1250</v>
      </c>
      <c r="D8" s="363">
        <f t="shared" si="1"/>
        <v>1250</v>
      </c>
      <c r="E8" s="363">
        <f t="shared" si="1"/>
        <v>125</v>
      </c>
      <c r="F8" s="363">
        <f t="shared" si="1"/>
        <v>750</v>
      </c>
      <c r="G8" s="363">
        <f t="shared" si="1"/>
        <v>500</v>
      </c>
      <c r="H8" s="363">
        <f t="shared" si="1"/>
        <v>1250</v>
      </c>
      <c r="I8" s="363">
        <f t="shared" si="0"/>
        <v>5125</v>
      </c>
      <c r="J8" s="362"/>
    </row>
    <row r="9" spans="1:10" ht="15.75">
      <c r="A9" s="358">
        <v>5</v>
      </c>
      <c r="B9" s="364" t="s">
        <v>123</v>
      </c>
      <c r="C9" s="714">
        <v>0</v>
      </c>
      <c r="D9" s="714">
        <v>0</v>
      </c>
      <c r="E9" s="714">
        <v>0</v>
      </c>
      <c r="F9" s="714">
        <v>0</v>
      </c>
      <c r="G9" s="714">
        <v>0</v>
      </c>
      <c r="H9" s="714">
        <v>0</v>
      </c>
      <c r="I9" s="363">
        <f t="shared" si="0"/>
        <v>0</v>
      </c>
      <c r="J9" s="364"/>
    </row>
    <row r="10" spans="2:11" s="360" customFormat="1" ht="15.75">
      <c r="B10" s="362" t="s">
        <v>122</v>
      </c>
      <c r="C10" s="363">
        <f aca="true" t="shared" si="2" ref="C10:H10">C9*0.25</f>
        <v>0</v>
      </c>
      <c r="D10" s="363">
        <f t="shared" si="2"/>
        <v>0</v>
      </c>
      <c r="E10" s="363">
        <f t="shared" si="2"/>
        <v>0</v>
      </c>
      <c r="F10" s="363">
        <f t="shared" si="2"/>
        <v>0</v>
      </c>
      <c r="G10" s="363">
        <f t="shared" si="2"/>
        <v>0</v>
      </c>
      <c r="H10" s="363">
        <f t="shared" si="2"/>
        <v>0</v>
      </c>
      <c r="I10" s="363">
        <f t="shared" si="0"/>
        <v>0</v>
      </c>
      <c r="J10" s="362"/>
      <c r="K10" s="361"/>
    </row>
    <row r="11" spans="1:10" ht="15.75">
      <c r="A11" s="358">
        <v>6</v>
      </c>
      <c r="B11" s="364" t="s">
        <v>124</v>
      </c>
      <c r="C11" s="714">
        <v>0</v>
      </c>
      <c r="D11" s="714">
        <v>0</v>
      </c>
      <c r="E11" s="714">
        <v>0</v>
      </c>
      <c r="F11" s="714">
        <v>0</v>
      </c>
      <c r="G11" s="714">
        <v>0</v>
      </c>
      <c r="H11" s="714">
        <v>0</v>
      </c>
      <c r="I11" s="363">
        <f t="shared" si="0"/>
        <v>0</v>
      </c>
      <c r="J11" s="364"/>
    </row>
    <row r="12" spans="2:10" s="360" customFormat="1" ht="15.75">
      <c r="B12" s="362" t="s">
        <v>122</v>
      </c>
      <c r="C12" s="363">
        <f aca="true" t="shared" si="3" ref="C12:H12">C11*0.08</f>
        <v>0</v>
      </c>
      <c r="D12" s="363">
        <f t="shared" si="3"/>
        <v>0</v>
      </c>
      <c r="E12" s="363">
        <f t="shared" si="3"/>
        <v>0</v>
      </c>
      <c r="F12" s="363">
        <f t="shared" si="3"/>
        <v>0</v>
      </c>
      <c r="G12" s="363">
        <f t="shared" si="3"/>
        <v>0</v>
      </c>
      <c r="H12" s="363">
        <f t="shared" si="3"/>
        <v>0</v>
      </c>
      <c r="I12" s="363">
        <f t="shared" si="0"/>
        <v>0</v>
      </c>
      <c r="J12" s="362"/>
    </row>
    <row r="13" spans="1:10" ht="15.75">
      <c r="A13" s="358">
        <v>7</v>
      </c>
      <c r="B13" s="364" t="s">
        <v>125</v>
      </c>
      <c r="C13" s="714">
        <v>0</v>
      </c>
      <c r="D13" s="714">
        <v>0</v>
      </c>
      <c r="E13" s="714">
        <v>0</v>
      </c>
      <c r="F13" s="714">
        <v>0</v>
      </c>
      <c r="G13" s="714">
        <v>0</v>
      </c>
      <c r="H13" s="714">
        <v>0</v>
      </c>
      <c r="I13" s="363">
        <f t="shared" si="0"/>
        <v>0</v>
      </c>
      <c r="J13" s="364"/>
    </row>
    <row r="14" spans="2:10" s="360" customFormat="1" ht="15.75">
      <c r="B14" s="362" t="s">
        <v>122</v>
      </c>
      <c r="C14" s="363">
        <f aca="true" t="shared" si="4" ref="C14:H14">C13*0.25</f>
        <v>0</v>
      </c>
      <c r="D14" s="363">
        <f t="shared" si="4"/>
        <v>0</v>
      </c>
      <c r="E14" s="363">
        <f t="shared" si="4"/>
        <v>0</v>
      </c>
      <c r="F14" s="363">
        <f t="shared" si="4"/>
        <v>0</v>
      </c>
      <c r="G14" s="363">
        <f t="shared" si="4"/>
        <v>0</v>
      </c>
      <c r="H14" s="363">
        <f t="shared" si="4"/>
        <v>0</v>
      </c>
      <c r="I14" s="363">
        <f t="shared" si="0"/>
        <v>0</v>
      </c>
      <c r="J14" s="362"/>
    </row>
    <row r="15" spans="2:10" ht="15.75">
      <c r="B15" s="364"/>
      <c r="C15" s="714"/>
      <c r="D15" s="714"/>
      <c r="E15" s="714"/>
      <c r="F15" s="714"/>
      <c r="G15" s="714"/>
      <c r="H15" s="714"/>
      <c r="I15" s="363">
        <f t="shared" si="0"/>
        <v>0</v>
      </c>
      <c r="J15" s="364"/>
    </row>
    <row r="16" spans="1:10" s="360" customFormat="1" ht="15.75">
      <c r="A16" s="360">
        <v>8</v>
      </c>
      <c r="B16" s="362" t="s">
        <v>126</v>
      </c>
      <c r="C16" s="363">
        <v>-1387</v>
      </c>
      <c r="D16" s="363">
        <v>-3025</v>
      </c>
      <c r="E16" s="363">
        <v>0</v>
      </c>
      <c r="F16" s="363">
        <v>-466</v>
      </c>
      <c r="G16" s="363">
        <v>0</v>
      </c>
      <c r="H16" s="363">
        <v>-480</v>
      </c>
      <c r="I16" s="363">
        <f t="shared" si="0"/>
        <v>-5358</v>
      </c>
      <c r="J16" s="362"/>
    </row>
    <row r="17" spans="1:10" s="360" customFormat="1" ht="15.75">
      <c r="A17" s="360">
        <v>9</v>
      </c>
      <c r="B17" s="362" t="s">
        <v>127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363">
        <v>0</v>
      </c>
      <c r="I17" s="363">
        <f t="shared" si="0"/>
        <v>0</v>
      </c>
      <c r="J17" s="362"/>
    </row>
    <row r="18" spans="1:10" s="360" customFormat="1" ht="15.75">
      <c r="A18" s="360">
        <v>10</v>
      </c>
      <c r="B18" s="362" t="s">
        <v>128</v>
      </c>
      <c r="C18" s="363">
        <v>0</v>
      </c>
      <c r="D18" s="363">
        <v>0</v>
      </c>
      <c r="E18" s="363">
        <v>0</v>
      </c>
      <c r="F18" s="363">
        <v>0</v>
      </c>
      <c r="G18" s="363">
        <v>0</v>
      </c>
      <c r="H18" s="363">
        <v>0</v>
      </c>
      <c r="I18" s="363">
        <f t="shared" si="0"/>
        <v>0</v>
      </c>
      <c r="J18" s="362"/>
    </row>
    <row r="19" spans="2:11" ht="15.75">
      <c r="B19" s="364"/>
      <c r="C19" s="714"/>
      <c r="D19" s="714"/>
      <c r="E19" s="714"/>
      <c r="F19" s="714"/>
      <c r="G19" s="714"/>
      <c r="H19" s="714"/>
      <c r="I19" s="363">
        <f t="shared" si="0"/>
        <v>0</v>
      </c>
      <c r="J19" s="364"/>
      <c r="K19" s="360"/>
    </row>
    <row r="20" spans="2:11" ht="15.75">
      <c r="B20" s="715" t="s">
        <v>129</v>
      </c>
      <c r="C20" s="716">
        <f aca="true" t="shared" si="5" ref="C20:H20">C8+C10+C12+C14+C16+C17+C18</f>
        <v>-137</v>
      </c>
      <c r="D20" s="716">
        <f t="shared" si="5"/>
        <v>-1775</v>
      </c>
      <c r="E20" s="716">
        <f t="shared" si="5"/>
        <v>125</v>
      </c>
      <c r="F20" s="716">
        <f t="shared" si="5"/>
        <v>284</v>
      </c>
      <c r="G20" s="716">
        <f t="shared" si="5"/>
        <v>500</v>
      </c>
      <c r="H20" s="716">
        <f t="shared" si="5"/>
        <v>770</v>
      </c>
      <c r="I20" s="716">
        <f>I8+I10+I12+I14+I16+I17+I18</f>
        <v>-233</v>
      </c>
      <c r="J20" s="364"/>
      <c r="K20" s="359"/>
    </row>
    <row r="21" spans="2:10" ht="15.75">
      <c r="B21" s="362"/>
      <c r="C21" s="363"/>
      <c r="D21" s="363"/>
      <c r="E21" s="363"/>
      <c r="F21" s="363"/>
      <c r="G21" s="363"/>
      <c r="H21" s="363"/>
      <c r="I21" s="363"/>
      <c r="J21" s="364"/>
    </row>
    <row r="22" spans="2:10" ht="15.75">
      <c r="B22" s="362" t="s">
        <v>130</v>
      </c>
      <c r="C22" s="365">
        <v>95015</v>
      </c>
      <c r="D22" s="365">
        <v>95022</v>
      </c>
      <c r="E22" s="365">
        <v>95028</v>
      </c>
      <c r="F22" s="365">
        <v>95039</v>
      </c>
      <c r="G22" s="366" t="s">
        <v>208</v>
      </c>
      <c r="H22" s="365">
        <v>95080</v>
      </c>
      <c r="I22" s="367"/>
      <c r="J22" s="364"/>
    </row>
    <row r="23" ht="15.75">
      <c r="D23" s="359"/>
    </row>
    <row r="24" spans="2:9" ht="15.75">
      <c r="B24" s="717" t="s">
        <v>209</v>
      </c>
      <c r="C24" s="718"/>
      <c r="D24" s="718"/>
      <c r="E24" s="719"/>
      <c r="F24" s="719"/>
      <c r="G24" s="719"/>
      <c r="H24" s="719"/>
      <c r="I24" s="720">
        <f>+Råbalanse!C24</f>
        <v>233</v>
      </c>
    </row>
    <row r="25" spans="4:9" ht="15.75">
      <c r="D25" s="359"/>
      <c r="I25" s="368"/>
    </row>
    <row r="26" spans="2:9" ht="15.75">
      <c r="B26" s="717" t="s">
        <v>210</v>
      </c>
      <c r="C26" s="718"/>
      <c r="D26" s="718"/>
      <c r="E26" s="719"/>
      <c r="F26" s="719"/>
      <c r="G26" s="719"/>
      <c r="H26" s="719"/>
      <c r="I26" s="720">
        <f>+I20+I24</f>
        <v>0</v>
      </c>
    </row>
    <row r="27" ht="15.75">
      <c r="D27" s="359"/>
    </row>
    <row r="28" ht="15.75">
      <c r="D28" s="359"/>
    </row>
    <row r="29" spans="2:9" ht="15.75">
      <c r="B29" s="358" t="s">
        <v>131</v>
      </c>
      <c r="C29" s="359">
        <v>16551</v>
      </c>
      <c r="D29" s="359">
        <v>2576</v>
      </c>
      <c r="E29" s="359">
        <v>4916</v>
      </c>
      <c r="F29" s="359">
        <v>3368</v>
      </c>
      <c r="G29" s="359">
        <v>16048</v>
      </c>
      <c r="H29" s="359">
        <v>8244</v>
      </c>
      <c r="I29" s="368">
        <f>SUM(C29:H29)</f>
        <v>51703</v>
      </c>
    </row>
    <row r="30" spans="2:9" ht="15.75">
      <c r="B30" s="358" t="s">
        <v>132</v>
      </c>
      <c r="C30" s="359">
        <f aca="true" t="shared" si="6" ref="C30:H30">C7+C9+C11-C29</f>
        <v>-11551</v>
      </c>
      <c r="D30" s="359">
        <f t="shared" si="6"/>
        <v>2424</v>
      </c>
      <c r="E30" s="359">
        <f t="shared" si="6"/>
        <v>-4416</v>
      </c>
      <c r="F30" s="359">
        <f t="shared" si="6"/>
        <v>-368</v>
      </c>
      <c r="G30" s="359">
        <f t="shared" si="6"/>
        <v>-14048</v>
      </c>
      <c r="H30" s="359">
        <f t="shared" si="6"/>
        <v>-3244</v>
      </c>
      <c r="I30" s="368"/>
    </row>
    <row r="31" ht="15.75">
      <c r="D31" s="369"/>
    </row>
    <row r="33" ht="15.75">
      <c r="B33" s="360" t="s">
        <v>154</v>
      </c>
    </row>
    <row r="34" ht="15.75">
      <c r="B34" s="358" t="s">
        <v>133</v>
      </c>
    </row>
    <row r="35" ht="15.75">
      <c r="B35" s="370" t="s">
        <v>153</v>
      </c>
    </row>
    <row r="37" spans="4:8" ht="15.75">
      <c r="D37" s="359"/>
      <c r="E37" s="359"/>
      <c r="F37" s="359"/>
      <c r="G37" s="359"/>
      <c r="H37" s="359"/>
    </row>
  </sheetData>
  <sheetProtection/>
  <mergeCells count="1">
    <mergeCell ref="A1:E1"/>
  </mergeCells>
  <printOptions/>
  <pageMargins left="0.31496062992125984" right="0.1968503937007874" top="0.5905511811023623" bottom="0.31496062992125984" header="0.15748031496062992" footer="0.2362204724409449"/>
  <pageSetup horizontalDpi="600" verticalDpi="600" orientation="landscape" paperSize="9" r:id="rId4"/>
  <legacyDrawing r:id="rId2"/>
  <tableParts>
    <tablePart r:id="rId3"/>
  </tableParts>
</worksheet>
</file>

<file path=xl/worksheets/sheet59.xml><?xml version="1.0" encoding="utf-8"?>
<worksheet xmlns="http://schemas.openxmlformats.org/spreadsheetml/2006/main" xmlns:r="http://schemas.openxmlformats.org/officeDocument/2006/relationships">
  <dimension ref="A1:H85"/>
  <sheetViews>
    <sheetView showGridLines="0" zoomScalePageLayoutView="0" workbookViewId="0" topLeftCell="A1">
      <selection activeCell="C9" sqref="C9"/>
    </sheetView>
  </sheetViews>
  <sheetFormatPr defaultColWidth="11.421875" defaultRowHeight="12.75"/>
  <cols>
    <col min="1" max="1" width="20.28125" style="433" bestFit="1" customWidth="1"/>
    <col min="2" max="2" width="9.8515625" style="433" bestFit="1" customWidth="1"/>
    <col min="3" max="3" width="29.00390625" style="433" bestFit="1" customWidth="1"/>
    <col min="4" max="4" width="17.57421875" style="433" customWidth="1"/>
    <col min="5" max="5" width="12.7109375" style="433" bestFit="1" customWidth="1"/>
    <col min="6" max="6" width="3.7109375" style="433" bestFit="1" customWidth="1"/>
    <col min="7" max="7" width="13.8515625" style="433" bestFit="1" customWidth="1"/>
    <col min="8" max="8" width="12.421875" style="433" customWidth="1"/>
    <col min="9" max="9" width="12.8515625" style="433" bestFit="1" customWidth="1"/>
    <col min="10" max="10" width="15.7109375" style="433" customWidth="1"/>
    <col min="11" max="16384" width="11.421875" style="433" customWidth="1"/>
  </cols>
  <sheetData>
    <row r="1" spans="1:7" ht="21.75" thickBot="1">
      <c r="A1" s="371" t="str">
        <f>Råbalanse!B1</f>
        <v>Idrettslaget Aktivitet IL</v>
      </c>
      <c r="B1" s="372"/>
      <c r="C1" s="372"/>
      <c r="D1" s="372"/>
      <c r="E1" s="373"/>
      <c r="F1" s="374"/>
      <c r="G1" s="374"/>
    </row>
    <row r="2" spans="1:7" ht="21">
      <c r="A2" s="375" t="s">
        <v>54</v>
      </c>
      <c r="B2" s="376">
        <f>+Råbalanse!A26</f>
        <v>2940</v>
      </c>
      <c r="C2" s="376" t="str">
        <f>+Råbalanse!B26</f>
        <v>Avsatte feriepenger</v>
      </c>
      <c r="D2" s="377"/>
      <c r="F2" s="374"/>
      <c r="G2" s="374"/>
    </row>
    <row r="3" spans="1:7" ht="21">
      <c r="A3" s="375" t="s">
        <v>61</v>
      </c>
      <c r="B3" s="379">
        <f>Råbalanse!B2</f>
        <v>42735</v>
      </c>
      <c r="C3" s="380"/>
      <c r="D3" s="381"/>
      <c r="E3" s="381"/>
      <c r="F3" s="374"/>
      <c r="G3" s="374"/>
    </row>
    <row r="4" spans="1:7" ht="15.75">
      <c r="A4" s="382"/>
      <c r="B4" s="382"/>
      <c r="C4" s="382"/>
      <c r="D4" s="383"/>
      <c r="E4" s="384"/>
      <c r="F4" s="374"/>
      <c r="G4" s="374"/>
    </row>
    <row r="5" spans="1:8" ht="12.75">
      <c r="A5" s="385" t="s">
        <v>62</v>
      </c>
      <c r="B5" s="386"/>
      <c r="C5" s="387"/>
      <c r="D5" s="388" t="s">
        <v>63</v>
      </c>
      <c r="E5" s="389">
        <f>Råbalanse!C26</f>
        <v>-8483.74</v>
      </c>
      <c r="F5" s="374"/>
      <c r="G5" s="374"/>
      <c r="H5" s="440"/>
    </row>
    <row r="6" spans="1:7" ht="12.75">
      <c r="A6" s="390"/>
      <c r="B6" s="391"/>
      <c r="C6" s="391"/>
      <c r="D6" s="392"/>
      <c r="E6" s="393"/>
      <c r="F6" s="374"/>
      <c r="G6" s="374"/>
    </row>
    <row r="7" spans="1:7" ht="12.75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  <c r="F7" s="374"/>
      <c r="G7" s="374"/>
    </row>
    <row r="8" spans="1:7" ht="12.75">
      <c r="A8" s="394" t="s">
        <v>74</v>
      </c>
      <c r="B8" s="394" t="s">
        <v>74</v>
      </c>
      <c r="C8" s="403" t="s">
        <v>211</v>
      </c>
      <c r="D8" s="403"/>
      <c r="E8" s="475">
        <v>8483.74</v>
      </c>
      <c r="F8" s="476"/>
      <c r="G8" s="374"/>
    </row>
    <row r="9" spans="1:7" ht="12.75">
      <c r="A9" s="394"/>
      <c r="B9" s="394"/>
      <c r="C9" s="403"/>
      <c r="D9" s="403"/>
      <c r="E9" s="395"/>
      <c r="F9" s="476"/>
      <c r="G9" s="374"/>
    </row>
    <row r="10" spans="1:7" ht="12.75">
      <c r="A10" s="394"/>
      <c r="B10" s="394"/>
      <c r="C10" s="403"/>
      <c r="D10" s="403"/>
      <c r="E10" s="395"/>
      <c r="F10" s="476"/>
      <c r="G10" s="374"/>
    </row>
    <row r="11" spans="1:7" ht="12.75">
      <c r="A11" s="394"/>
      <c r="B11" s="394"/>
      <c r="C11" s="403"/>
      <c r="D11" s="403"/>
      <c r="E11" s="395"/>
      <c r="F11" s="476"/>
      <c r="G11" s="374"/>
    </row>
    <row r="12" spans="1:7" ht="12.75">
      <c r="A12" s="397"/>
      <c r="B12" s="403"/>
      <c r="C12" s="403"/>
      <c r="D12" s="400"/>
      <c r="E12" s="401"/>
      <c r="F12" s="374"/>
      <c r="G12" s="374"/>
    </row>
    <row r="13" spans="1:7" ht="12.75">
      <c r="A13" s="397" t="s">
        <v>74</v>
      </c>
      <c r="B13" s="402"/>
      <c r="C13" s="403" t="s">
        <v>74</v>
      </c>
      <c r="D13" s="401" t="s">
        <v>74</v>
      </c>
      <c r="E13" s="389"/>
      <c r="F13" s="476" t="s">
        <v>74</v>
      </c>
      <c r="G13" s="374"/>
    </row>
    <row r="14" spans="1:7" ht="12.75">
      <c r="A14" s="477"/>
      <c r="B14" s="478"/>
      <c r="C14" s="473"/>
      <c r="D14" s="401"/>
      <c r="E14" s="474"/>
      <c r="F14" s="374"/>
      <c r="G14" s="374"/>
    </row>
    <row r="15" spans="1:7" ht="12.75">
      <c r="A15" s="404" t="s">
        <v>67</v>
      </c>
      <c r="B15" s="405"/>
      <c r="C15" s="406"/>
      <c r="D15" s="407">
        <f>SUM(D8:D14)</f>
        <v>0</v>
      </c>
      <c r="E15" s="407">
        <f>SUM(E8:E14)</f>
        <v>8483.74</v>
      </c>
      <c r="F15" s="374"/>
      <c r="G15" s="374"/>
    </row>
    <row r="16" spans="1:7" ht="15.75">
      <c r="A16" s="630" t="s">
        <v>68</v>
      </c>
      <c r="B16" s="631"/>
      <c r="C16" s="632"/>
      <c r="D16" s="633"/>
      <c r="E16" s="634">
        <f>+E15-D15</f>
        <v>8483.74</v>
      </c>
      <c r="F16" s="374"/>
      <c r="G16" s="374"/>
    </row>
    <row r="17" spans="1:7" ht="15.75">
      <c r="A17" s="635" t="s">
        <v>69</v>
      </c>
      <c r="B17" s="636"/>
      <c r="C17" s="637"/>
      <c r="D17" s="638"/>
      <c r="E17" s="639">
        <f>E5+E16</f>
        <v>0</v>
      </c>
      <c r="F17" s="418" t="str">
        <f>IF(E17&lt;-1,"Ikke korrekt avstemt",IF(E17&lt;0,"Øredifferanse",IF(E17&gt;1,"Ikke korrekt avstemt",IF(E17&gt;0,"Øresdifferanse","OK"))))</f>
        <v>OK</v>
      </c>
      <c r="G17" s="374"/>
    </row>
    <row r="18" spans="1:7" ht="16.5" customHeight="1">
      <c r="A18" s="447"/>
      <c r="B18" s="448"/>
      <c r="C18" s="449"/>
      <c r="D18" s="450"/>
      <c r="E18" s="451"/>
      <c r="F18" s="374"/>
      <c r="G18" s="374"/>
    </row>
    <row r="19" spans="1:7" ht="12.75">
      <c r="A19" s="424" t="s">
        <v>70</v>
      </c>
      <c r="B19" s="425" t="s">
        <v>153</v>
      </c>
      <c r="C19" s="426" t="s">
        <v>71</v>
      </c>
      <c r="D19" s="427"/>
      <c r="E19" s="428"/>
      <c r="F19" s="476"/>
      <c r="G19" s="374"/>
    </row>
    <row r="20" spans="1:7" ht="15.75">
      <c r="A20" s="429" t="s">
        <v>72</v>
      </c>
      <c r="B20" s="430"/>
      <c r="C20" s="426" t="s">
        <v>64</v>
      </c>
      <c r="D20" s="423"/>
      <c r="E20" s="428"/>
      <c r="F20" s="378"/>
      <c r="G20" s="374"/>
    </row>
    <row r="21" spans="1:7" ht="12.75">
      <c r="A21" s="421"/>
      <c r="B21" s="421"/>
      <c r="C21" s="421"/>
      <c r="D21" s="423"/>
      <c r="E21" s="428"/>
      <c r="F21" s="374"/>
      <c r="G21" s="374"/>
    </row>
    <row r="22" spans="4:7" ht="12.75">
      <c r="D22" s="428"/>
      <c r="G22" s="374"/>
    </row>
    <row r="23" spans="1:7" ht="12.75">
      <c r="A23" s="431" t="s">
        <v>76</v>
      </c>
      <c r="D23" s="428"/>
      <c r="G23" s="374"/>
    </row>
    <row r="24" spans="4:7" ht="12.75">
      <c r="D24" s="446"/>
      <c r="G24" s="374"/>
    </row>
    <row r="25" spans="5:7" ht="12.75">
      <c r="E25" s="428"/>
      <c r="G25" s="374"/>
    </row>
    <row r="26" ht="12.75">
      <c r="G26" s="374"/>
    </row>
    <row r="27" spans="5:7" ht="12.75">
      <c r="E27" s="446"/>
      <c r="G27" s="374"/>
    </row>
    <row r="28" ht="12.75">
      <c r="G28" s="374"/>
    </row>
    <row r="29" ht="12.75">
      <c r="G29" s="374"/>
    </row>
    <row r="30" ht="12.75">
      <c r="G30" s="374"/>
    </row>
    <row r="31" ht="12.75">
      <c r="G31" s="374"/>
    </row>
    <row r="32" ht="12.75">
      <c r="G32" s="374"/>
    </row>
    <row r="33" ht="12.75">
      <c r="G33" s="374"/>
    </row>
    <row r="34" ht="12.75">
      <c r="G34" s="374"/>
    </row>
    <row r="35" ht="12.75">
      <c r="G35" s="374"/>
    </row>
    <row r="36" ht="12.75">
      <c r="G36" s="374"/>
    </row>
    <row r="37" ht="12.75">
      <c r="G37" s="374"/>
    </row>
    <row r="38" ht="12.75">
      <c r="G38" s="374"/>
    </row>
    <row r="39" ht="12.75">
      <c r="G39" s="374"/>
    </row>
    <row r="40" ht="12.75">
      <c r="G40" s="374"/>
    </row>
    <row r="41" ht="12.75">
      <c r="G41" s="374"/>
    </row>
    <row r="42" ht="12.75">
      <c r="G42" s="374"/>
    </row>
    <row r="43" ht="12.75">
      <c r="G43" s="374"/>
    </row>
    <row r="44" ht="12.75">
      <c r="G44" s="374"/>
    </row>
    <row r="45" ht="12.75">
      <c r="G45" s="374"/>
    </row>
    <row r="46" ht="12.75">
      <c r="G46" s="374"/>
    </row>
    <row r="47" ht="12.75">
      <c r="G47" s="374"/>
    </row>
    <row r="48" ht="12.75">
      <c r="G48" s="374"/>
    </row>
    <row r="49" ht="12.75">
      <c r="G49" s="374"/>
    </row>
    <row r="50" ht="12.75">
      <c r="G50" s="374"/>
    </row>
    <row r="51" ht="12.75">
      <c r="G51" s="374"/>
    </row>
    <row r="52" ht="12.75">
      <c r="G52" s="374"/>
    </row>
    <row r="53" ht="12.75">
      <c r="G53" s="374"/>
    </row>
    <row r="54" ht="12.75">
      <c r="G54" s="374"/>
    </row>
    <row r="55" ht="12.75">
      <c r="G55" s="374"/>
    </row>
    <row r="56" ht="12.75">
      <c r="G56" s="374"/>
    </row>
    <row r="57" ht="12.75">
      <c r="G57" s="374"/>
    </row>
    <row r="58" ht="12.75">
      <c r="G58" s="374"/>
    </row>
    <row r="59" ht="12.75">
      <c r="G59" s="374"/>
    </row>
    <row r="60" ht="12.75">
      <c r="G60" s="374"/>
    </row>
    <row r="61" ht="12.75">
      <c r="G61" s="374"/>
    </row>
    <row r="62" ht="12.75">
      <c r="G62" s="374"/>
    </row>
    <row r="63" ht="12.75">
      <c r="G63" s="374"/>
    </row>
    <row r="64" ht="12.75">
      <c r="G64" s="374"/>
    </row>
    <row r="65" ht="12.75">
      <c r="G65" s="374"/>
    </row>
    <row r="66" ht="12.75">
      <c r="G66" s="374"/>
    </row>
    <row r="67" ht="12.75">
      <c r="G67" s="374"/>
    </row>
    <row r="68" ht="12.75">
      <c r="G68" s="374"/>
    </row>
    <row r="69" ht="12.75">
      <c r="G69" s="374"/>
    </row>
    <row r="70" ht="12.75">
      <c r="G70" s="374"/>
    </row>
    <row r="71" ht="12.75">
      <c r="G71" s="374"/>
    </row>
    <row r="72" ht="12.75">
      <c r="G72" s="374"/>
    </row>
    <row r="73" ht="12.75">
      <c r="G73" s="374"/>
    </row>
    <row r="74" ht="12.75">
      <c r="G74" s="374"/>
    </row>
    <row r="75" ht="12.75">
      <c r="G75" s="374"/>
    </row>
    <row r="76" ht="12.75">
      <c r="G76" s="374"/>
    </row>
    <row r="77" ht="12.75">
      <c r="G77" s="374"/>
    </row>
    <row r="78" ht="12.75">
      <c r="G78" s="374"/>
    </row>
    <row r="79" ht="12.75">
      <c r="G79" s="374"/>
    </row>
    <row r="80" ht="12.75">
      <c r="G80" s="374"/>
    </row>
    <row r="81" ht="12.75">
      <c r="G81" s="374"/>
    </row>
    <row r="82" ht="12.75">
      <c r="G82" s="374"/>
    </row>
    <row r="83" ht="12.75">
      <c r="G83" s="374"/>
    </row>
    <row r="84" ht="12.75">
      <c r="G84" s="374"/>
    </row>
    <row r="85" ht="12.75">
      <c r="G85" s="374"/>
    </row>
  </sheetData>
  <sheetProtection/>
  <mergeCells count="1">
    <mergeCell ref="A1:E1"/>
  </mergeCells>
  <hyperlinks>
    <hyperlink ref="A23" location="Råbalanse!A1" display="Tilbake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6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8"/>
      <c r="C8" s="174"/>
      <c r="D8" s="29"/>
      <c r="E8" s="18"/>
    </row>
    <row r="9" spans="1:5" ht="16.5" customHeight="1">
      <c r="A9" s="25"/>
      <c r="B9" s="28"/>
      <c r="C9" s="174"/>
      <c r="D9" s="29"/>
      <c r="E9" s="18">
        <v>0</v>
      </c>
    </row>
    <row r="10" spans="1:5" ht="16.5" customHeight="1">
      <c r="A10" s="25"/>
      <c r="B10" s="86"/>
      <c r="C10" s="29"/>
      <c r="D10" s="29"/>
      <c r="E10" s="18"/>
    </row>
    <row r="11" spans="1:5" ht="16.5" customHeight="1">
      <c r="A11" s="25"/>
      <c r="B11" s="86"/>
      <c r="C11" s="80"/>
      <c r="D11" s="276"/>
      <c r="E11" s="18"/>
    </row>
    <row r="12" spans="1:5" ht="16.5" customHeight="1">
      <c r="A12" s="25"/>
      <c r="B12" s="86"/>
      <c r="C12" s="80"/>
      <c r="D12" s="276"/>
      <c r="E12" s="18"/>
    </row>
    <row r="13" spans="1:5" ht="16.5" customHeight="1">
      <c r="A13" s="25"/>
      <c r="B13" s="86"/>
      <c r="C13" s="80"/>
      <c r="D13" s="276"/>
      <c r="E13" s="18"/>
    </row>
    <row r="14" spans="1:5" ht="16.5" customHeight="1">
      <c r="A14" s="25"/>
      <c r="B14" s="86"/>
      <c r="C14" s="80"/>
      <c r="D14" s="276"/>
      <c r="E14" s="18"/>
    </row>
    <row r="15" spans="1:6" ht="16.5" customHeight="1">
      <c r="A15" s="25"/>
      <c r="B15" s="86"/>
      <c r="C15" s="80"/>
      <c r="D15" s="276"/>
      <c r="E15" s="18"/>
      <c r="F15" s="189"/>
    </row>
    <row r="16" spans="1:6" ht="16.5" customHeight="1">
      <c r="A16" s="25"/>
      <c r="B16" s="86"/>
      <c r="C16" s="80"/>
      <c r="D16" s="276"/>
      <c r="E16" s="18"/>
      <c r="F16" s="189"/>
    </row>
    <row r="17" spans="1:6" ht="16.5" customHeight="1">
      <c r="A17" s="25"/>
      <c r="B17" s="86"/>
      <c r="C17" s="80"/>
      <c r="D17" s="276"/>
      <c r="E17" s="18"/>
      <c r="F17" s="189"/>
    </row>
    <row r="18" spans="1:6" ht="16.5" customHeight="1">
      <c r="A18" s="25"/>
      <c r="B18" s="86"/>
      <c r="C18" s="80"/>
      <c r="D18" s="276"/>
      <c r="E18" s="18"/>
      <c r="F18" s="189"/>
    </row>
    <row r="19" spans="1:5" ht="16.5" customHeight="1">
      <c r="A19" s="25"/>
      <c r="B19" s="28"/>
      <c r="C19" s="177"/>
      <c r="D19" s="30"/>
      <c r="E19" s="18"/>
    </row>
    <row r="20" spans="1:5" ht="16.5" customHeight="1">
      <c r="A20" s="25"/>
      <c r="B20" s="28"/>
      <c r="C20" s="177"/>
      <c r="D20" s="18"/>
      <c r="E20" s="18"/>
    </row>
    <row r="21" spans="1:5" ht="16.5" customHeight="1">
      <c r="A21" s="31" t="s">
        <v>67</v>
      </c>
      <c r="B21" s="32"/>
      <c r="C21" s="177"/>
      <c r="D21" s="34">
        <f>SUM(D8:D20)</f>
        <v>0</v>
      </c>
      <c r="E21" s="34">
        <f>SUM(E8:E20)</f>
        <v>0</v>
      </c>
    </row>
    <row r="22" spans="1:5" ht="24.75" customHeight="1">
      <c r="A22" s="35" t="s">
        <v>68</v>
      </c>
      <c r="B22" s="36"/>
      <c r="C22" s="37"/>
      <c r="D22" s="38"/>
      <c r="E22" s="39">
        <f>+D21-E21</f>
        <v>0</v>
      </c>
    </row>
    <row r="23" spans="1:6" ht="24.75" customHeight="1">
      <c r="A23" s="40" t="s">
        <v>69</v>
      </c>
      <c r="B23" s="41"/>
      <c r="C23" s="42"/>
      <c r="D23" s="43"/>
      <c r="E23" s="44" t="e">
        <f>E5-E22</f>
        <v>#REF!</v>
      </c>
      <c r="F23" s="66" t="e">
        <f>IF(E23&lt;-1,"Ikke korrekt avstemt",IF(E23&lt;0,"Øredifferanse",IF(E23&gt;1,"Ikke korrekt avstemt",IF(E23&gt;0,"Øresdifferanse","OK"))))</f>
        <v>#REF!</v>
      </c>
    </row>
    <row r="24" spans="1:5" ht="16.5" customHeight="1">
      <c r="A24" s="45"/>
      <c r="B24" s="46"/>
      <c r="C24" s="47"/>
      <c r="D24" s="48"/>
      <c r="E24" s="49"/>
    </row>
    <row r="25" spans="1:5" ht="16.5" customHeight="1">
      <c r="A25" s="50"/>
      <c r="B25" s="51"/>
      <c r="C25" s="52"/>
      <c r="D25" s="53"/>
      <c r="E25" s="54"/>
    </row>
    <row r="26" spans="1:4" ht="16.5" customHeight="1">
      <c r="A26" s="51"/>
      <c r="B26" s="51"/>
      <c r="C26" s="52"/>
      <c r="D26" s="54"/>
    </row>
    <row r="27" spans="1:4" ht="16.5" customHeight="1">
      <c r="A27" s="55" t="s">
        <v>70</v>
      </c>
      <c r="B27" s="56"/>
      <c r="C27" s="57" t="s">
        <v>71</v>
      </c>
      <c r="D27" s="58"/>
    </row>
    <row r="28" spans="1:4" ht="16.5" customHeight="1">
      <c r="A28" s="59" t="s">
        <v>72</v>
      </c>
      <c r="B28" s="60"/>
      <c r="C28" s="57" t="s">
        <v>64</v>
      </c>
      <c r="D28" s="54"/>
    </row>
    <row r="29" spans="1:4" ht="16.5" customHeight="1">
      <c r="A29" s="52"/>
      <c r="B29" s="52"/>
      <c r="C29" s="52"/>
      <c r="D29" s="54"/>
    </row>
    <row r="30" spans="1:4" ht="16.5" customHeight="1">
      <c r="A30" s="65" t="s">
        <v>76</v>
      </c>
      <c r="B30" s="52"/>
      <c r="C30" s="52"/>
      <c r="D30" s="54"/>
    </row>
    <row r="31" spans="1:4" ht="13.5">
      <c r="A31" s="52"/>
      <c r="B31" s="52"/>
      <c r="C31" s="52"/>
      <c r="D31" s="54"/>
    </row>
    <row r="32" spans="1:4" ht="16.5" customHeight="1">
      <c r="A32" s="52"/>
      <c r="B32" s="52"/>
      <c r="C32" s="52"/>
      <c r="D32" s="54"/>
    </row>
    <row r="33" spans="1:4" ht="16.5" customHeight="1">
      <c r="A33" s="52"/>
      <c r="B33" s="75"/>
      <c r="C33" s="61"/>
      <c r="D33" s="54"/>
    </row>
    <row r="34" spans="2:5" ht="13.5" customHeight="1">
      <c r="B34" s="162"/>
      <c r="C34"/>
      <c r="D34"/>
      <c r="E34" s="176"/>
    </row>
    <row r="35" spans="2:5" ht="24.75" customHeight="1">
      <c r="B35" s="162"/>
      <c r="C35"/>
      <c r="D35"/>
      <c r="E35" s="176"/>
    </row>
    <row r="36" spans="2:5" ht="24.75" customHeight="1">
      <c r="B36" s="162"/>
      <c r="C36"/>
      <c r="D36"/>
      <c r="E36" s="176"/>
    </row>
    <row r="37" spans="2:5" ht="13.5" customHeight="1">
      <c r="B37" s="162"/>
      <c r="C37"/>
      <c r="D37"/>
      <c r="E37" s="176"/>
    </row>
    <row r="38" spans="2:5" ht="13.5" customHeight="1">
      <c r="B38" s="162"/>
      <c r="C38"/>
      <c r="D38"/>
      <c r="E38" s="176"/>
    </row>
    <row r="39" spans="2:5" ht="13.5" customHeight="1">
      <c r="B39" s="162"/>
      <c r="C39"/>
      <c r="D39"/>
      <c r="E39" s="176"/>
    </row>
    <row r="40" spans="6:8" ht="13.5" customHeight="1">
      <c r="F40" s="52"/>
      <c r="G40" s="52"/>
      <c r="H40" s="52"/>
    </row>
    <row r="41" ht="13.5">
      <c r="E41" s="54"/>
    </row>
    <row r="42" ht="13.5" customHeight="1">
      <c r="E42" s="54"/>
    </row>
    <row r="43" ht="13.5" customHeight="1">
      <c r="E43" s="54"/>
    </row>
    <row r="44" ht="13.5" customHeight="1">
      <c r="E44" s="54"/>
    </row>
    <row r="45" ht="13.5" customHeight="1">
      <c r="E45" s="54"/>
    </row>
    <row r="46" ht="13.5" customHeight="1">
      <c r="E46" s="54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</sheetData>
  <sheetProtection/>
  <mergeCells count="1">
    <mergeCell ref="B1:E1"/>
  </mergeCells>
  <hyperlinks>
    <hyperlink ref="A30" location="Råbalanse!A1" display="Tilbake"/>
  </hyperlinks>
  <printOptions/>
  <pageMargins left="0.787401575" right="0.31" top="0.51" bottom="0.58" header="0.5" footer="0.5"/>
  <pageSetup fitToHeight="1" fitToWidth="1" horizontalDpi="600" verticalDpi="600" orientation="landscape" paperSize="9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13.00390625" style="433" customWidth="1"/>
    <col min="2" max="2" width="11.140625" style="433" customWidth="1"/>
    <col min="3" max="3" width="35.57421875" style="433" customWidth="1"/>
    <col min="4" max="4" width="12.00390625" style="433" customWidth="1"/>
    <col min="5" max="5" width="13.28125" style="433" customWidth="1"/>
    <col min="6" max="6" width="11.421875" style="433" customWidth="1"/>
    <col min="7" max="7" width="11.8515625" style="433" bestFit="1" customWidth="1"/>
    <col min="8" max="16384" width="11.421875" style="433" customWidth="1"/>
  </cols>
  <sheetData>
    <row r="1" spans="1:7" ht="21.75" thickBot="1">
      <c r="A1" s="371" t="str">
        <f>Råbalanse!B1</f>
        <v>Idrettslaget Aktivitet IL</v>
      </c>
      <c r="B1" s="372"/>
      <c r="C1" s="372"/>
      <c r="D1" s="372"/>
      <c r="E1" s="373"/>
      <c r="F1" s="374"/>
      <c r="G1" s="374"/>
    </row>
    <row r="2" spans="1:7" ht="21">
      <c r="A2" s="375" t="s">
        <v>54</v>
      </c>
      <c r="B2" s="376">
        <f>+Råbalanse!A27</f>
        <v>2941</v>
      </c>
      <c r="C2" s="436" t="str">
        <f>+Råbalanse!B27</f>
        <v>Avsatt aga av feriepenger</v>
      </c>
      <c r="D2" s="377"/>
      <c r="E2" s="378"/>
      <c r="F2" s="374"/>
      <c r="G2" s="374"/>
    </row>
    <row r="3" spans="1:7" ht="21">
      <c r="A3" s="375" t="s">
        <v>61</v>
      </c>
      <c r="B3" s="379">
        <f>Råbalanse!B2</f>
        <v>42735</v>
      </c>
      <c r="C3" s="380"/>
      <c r="D3" s="381"/>
      <c r="E3" s="381"/>
      <c r="F3" s="374"/>
      <c r="G3" s="374"/>
    </row>
    <row r="4" spans="1:7" ht="15.75">
      <c r="A4" s="382"/>
      <c r="B4" s="382"/>
      <c r="C4" s="382"/>
      <c r="D4" s="383"/>
      <c r="E4" s="384"/>
      <c r="F4" s="374"/>
      <c r="G4" s="374"/>
    </row>
    <row r="5" spans="1:7" ht="12.75">
      <c r="A5" s="385" t="s">
        <v>62</v>
      </c>
      <c r="B5" s="386"/>
      <c r="C5" s="387"/>
      <c r="D5" s="388" t="s">
        <v>63</v>
      </c>
      <c r="E5" s="389">
        <f>Råbalanse!C27</f>
        <v>-1187.72</v>
      </c>
      <c r="F5" s="374"/>
      <c r="G5" s="374"/>
    </row>
    <row r="6" spans="1:7" ht="12.75">
      <c r="A6" s="390"/>
      <c r="B6" s="391"/>
      <c r="C6" s="391"/>
      <c r="D6" s="392"/>
      <c r="E6" s="393"/>
      <c r="F6" s="374"/>
      <c r="G6" s="374"/>
    </row>
    <row r="7" spans="1:7" ht="12.75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  <c r="F7" s="374"/>
      <c r="G7" s="374"/>
    </row>
    <row r="8" spans="1:7" ht="12.75">
      <c r="A8" s="397" t="s">
        <v>74</v>
      </c>
      <c r="B8" s="394" t="s">
        <v>74</v>
      </c>
      <c r="C8" s="403" t="s">
        <v>137</v>
      </c>
      <c r="D8" s="400"/>
      <c r="E8" s="389">
        <f>-Råbalanse!C26*0.141</f>
        <v>1196.20734</v>
      </c>
      <c r="F8" s="374"/>
      <c r="G8" s="374"/>
    </row>
    <row r="9" spans="1:7" ht="12.75">
      <c r="A9" s="397"/>
      <c r="B9" s="394"/>
      <c r="C9" s="403"/>
      <c r="D9" s="400"/>
      <c r="E9" s="389"/>
      <c r="F9" s="374"/>
      <c r="G9" s="374"/>
    </row>
    <row r="10" spans="1:7" ht="12.75">
      <c r="A10" s="397"/>
      <c r="B10" s="394"/>
      <c r="C10" s="403"/>
      <c r="D10" s="400"/>
      <c r="E10" s="389"/>
      <c r="F10" s="374"/>
      <c r="G10" s="374"/>
    </row>
    <row r="11" spans="1:7" ht="12.75">
      <c r="A11" s="397"/>
      <c r="B11" s="394"/>
      <c r="C11" s="403"/>
      <c r="D11" s="400"/>
      <c r="E11" s="389"/>
      <c r="F11" s="374"/>
      <c r="G11" s="374"/>
    </row>
    <row r="12" spans="1:7" ht="12.75">
      <c r="A12" s="397"/>
      <c r="B12" s="394"/>
      <c r="C12" s="403"/>
      <c r="D12" s="400"/>
      <c r="E12" s="389"/>
      <c r="F12" s="374"/>
      <c r="G12" s="374"/>
    </row>
    <row r="13" spans="1:7" ht="12.75">
      <c r="A13" s="397"/>
      <c r="B13" s="398"/>
      <c r="C13" s="403"/>
      <c r="D13" s="400"/>
      <c r="E13" s="401"/>
      <c r="F13" s="374"/>
      <c r="G13" s="374"/>
    </row>
    <row r="14" spans="1:7" ht="12.75">
      <c r="A14" s="397"/>
      <c r="B14" s="398"/>
      <c r="C14" s="403"/>
      <c r="D14" s="389"/>
      <c r="E14" s="389"/>
      <c r="F14" s="374"/>
      <c r="G14" s="374"/>
    </row>
    <row r="15" spans="1:7" ht="12.75">
      <c r="A15" s="397"/>
      <c r="B15" s="398"/>
      <c r="C15" s="473"/>
      <c r="D15" s="401"/>
      <c r="E15" s="474"/>
      <c r="F15" s="374"/>
      <c r="G15" s="374"/>
    </row>
    <row r="16" spans="1:7" ht="12.75">
      <c r="A16" s="404" t="s">
        <v>67</v>
      </c>
      <c r="B16" s="405"/>
      <c r="C16" s="406"/>
      <c r="D16" s="407">
        <f>SUM(D8:D15)</f>
        <v>0</v>
      </c>
      <c r="E16" s="407">
        <f>SUM(E8:E15)</f>
        <v>1196.20734</v>
      </c>
      <c r="F16" s="374"/>
      <c r="G16" s="374"/>
    </row>
    <row r="17" spans="1:7" ht="15.75">
      <c r="A17" s="630" t="s">
        <v>68</v>
      </c>
      <c r="B17" s="631"/>
      <c r="C17" s="632"/>
      <c r="D17" s="633"/>
      <c r="E17" s="634">
        <f>+D16-E16</f>
        <v>-1196.20734</v>
      </c>
      <c r="F17" s="374"/>
      <c r="G17" s="374"/>
    </row>
    <row r="18" spans="1:7" ht="15.75">
      <c r="A18" s="635" t="s">
        <v>69</v>
      </c>
      <c r="B18" s="636"/>
      <c r="C18" s="637"/>
      <c r="D18" s="638"/>
      <c r="E18" s="639">
        <f>E5-E17</f>
        <v>8.487339999999904</v>
      </c>
      <c r="F18" s="418" t="str">
        <f>IF(E18&lt;-1,"Ikke korrekt avstemt",IF(E18&lt;0,"Øredifferanse",IF(E18&gt;1,"Ikke korrekt avstemt",IF(E18&gt;0,"Øresdifferanse","OK"))))</f>
        <v>Ikke korrekt avstemt</v>
      </c>
      <c r="G18" s="374"/>
    </row>
    <row r="19" spans="1:7" ht="12.75">
      <c r="A19" s="447"/>
      <c r="B19" s="448"/>
      <c r="C19" s="449"/>
      <c r="D19" s="450"/>
      <c r="E19" s="451"/>
      <c r="F19" s="374"/>
      <c r="G19" s="374"/>
    </row>
    <row r="20" spans="1:7" ht="12.75">
      <c r="A20" s="424" t="s">
        <v>70</v>
      </c>
      <c r="B20" s="425" t="s">
        <v>153</v>
      </c>
      <c r="C20" s="426" t="s">
        <v>71</v>
      </c>
      <c r="D20" s="425"/>
      <c r="E20" s="428"/>
      <c r="F20" s="374"/>
      <c r="G20" s="374"/>
    </row>
    <row r="21" spans="1:7" ht="12.75">
      <c r="A21" s="429" t="s">
        <v>72</v>
      </c>
      <c r="B21" s="430"/>
      <c r="C21" s="426" t="s">
        <v>64</v>
      </c>
      <c r="D21" s="430"/>
      <c r="E21" s="428"/>
      <c r="F21" s="374"/>
      <c r="G21" s="374"/>
    </row>
    <row r="22" spans="1:7" ht="12.75">
      <c r="A22" s="421"/>
      <c r="B22" s="421"/>
      <c r="C22" s="421"/>
      <c r="D22" s="423"/>
      <c r="E22" s="428"/>
      <c r="F22" s="374"/>
      <c r="G22" s="374"/>
    </row>
    <row r="24" ht="12.75">
      <c r="A24" s="431" t="s">
        <v>76</v>
      </c>
    </row>
    <row r="44" ht="12.75">
      <c r="E44" s="428"/>
    </row>
  </sheetData>
  <sheetProtection/>
  <mergeCells count="1">
    <mergeCell ref="A1:E1"/>
  </mergeCells>
  <hyperlinks>
    <hyperlink ref="A24" location="Råbalanse!A1" display="Tilbake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BBFDD6"/>
  </sheetPr>
  <dimension ref="A1:G42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9.57421875" style="0" customWidth="1"/>
    <col min="2" max="2" width="14.00390625" style="0" customWidth="1"/>
    <col min="3" max="3" width="33.7109375" style="0" customWidth="1"/>
    <col min="5" max="5" width="18.00390625" style="0" customWidth="1"/>
    <col min="7" max="7" width="11.8515625" style="0" bestFit="1" customWidth="1"/>
  </cols>
  <sheetData>
    <row r="1" spans="1:7" ht="20.25">
      <c r="A1" s="2"/>
      <c r="B1" s="289" t="str">
        <f>Råbalanse!B1</f>
        <v>Idrettslaget Aktivitet IL</v>
      </c>
      <c r="C1" s="289"/>
      <c r="D1" s="289"/>
      <c r="E1" s="289"/>
      <c r="F1" s="3"/>
      <c r="G1" s="3"/>
    </row>
    <row r="2" spans="1:7" ht="20.25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  <c r="F2" s="3"/>
      <c r="G2" s="3"/>
    </row>
    <row r="3" spans="1:7" ht="20.25">
      <c r="A3" s="4" t="s">
        <v>61</v>
      </c>
      <c r="B3" s="8">
        <f>Råbalanse!B2</f>
        <v>42735</v>
      </c>
      <c r="C3" s="9"/>
      <c r="D3" s="10"/>
      <c r="E3" s="10"/>
      <c r="F3" s="3"/>
      <c r="G3" s="3"/>
    </row>
    <row r="4" spans="1:7" ht="15.75">
      <c r="A4" s="11"/>
      <c r="B4" s="11"/>
      <c r="C4" s="11"/>
      <c r="D4" s="12"/>
      <c r="E4" s="13"/>
      <c r="F4" s="3"/>
      <c r="G4" s="3"/>
    </row>
    <row r="5" spans="1:7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  <c r="G5" s="3"/>
    </row>
    <row r="6" spans="1:7" ht="15">
      <c r="A6" s="19"/>
      <c r="B6" s="20"/>
      <c r="C6" s="20"/>
      <c r="D6" s="21"/>
      <c r="E6" s="22"/>
      <c r="F6" s="3"/>
      <c r="G6" s="3"/>
    </row>
    <row r="7" spans="1:7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  <c r="G7" s="3"/>
    </row>
    <row r="8" spans="1:7" ht="15">
      <c r="A8" s="25"/>
      <c r="B8" s="23"/>
      <c r="C8" s="26"/>
      <c r="D8" s="27"/>
      <c r="E8" s="30"/>
      <c r="F8" s="3"/>
      <c r="G8" s="3"/>
    </row>
    <row r="9" spans="1:7" ht="13.5">
      <c r="A9" s="25"/>
      <c r="B9" s="28"/>
      <c r="C9" s="26"/>
      <c r="D9" s="29"/>
      <c r="E9" s="30"/>
      <c r="F9" s="3"/>
      <c r="G9" s="3"/>
    </row>
    <row r="10" spans="1:7" ht="13.5">
      <c r="A10" s="25"/>
      <c r="B10" s="28"/>
      <c r="C10" s="26"/>
      <c r="D10" s="18"/>
      <c r="E10" s="18"/>
      <c r="F10" s="3"/>
      <c r="G10" s="3"/>
    </row>
    <row r="11" spans="1:7" ht="13.5">
      <c r="A11" s="25"/>
      <c r="B11" s="28"/>
      <c r="C11" s="26"/>
      <c r="D11" s="18"/>
      <c r="E11" s="18"/>
      <c r="F11" s="3"/>
      <c r="G11" s="3"/>
    </row>
    <row r="12" spans="1:7" ht="15">
      <c r="A12" s="31" t="s">
        <v>67</v>
      </c>
      <c r="B12" s="32"/>
      <c r="C12" s="33"/>
      <c r="D12" s="34">
        <f>SUM(D8:D11)</f>
        <v>0</v>
      </c>
      <c r="E12" s="34">
        <f>SUM(E8:E11)</f>
        <v>0</v>
      </c>
      <c r="F12" s="3"/>
      <c r="G12" s="3"/>
    </row>
    <row r="13" spans="1:7" ht="16.5">
      <c r="A13" s="35" t="s">
        <v>68</v>
      </c>
      <c r="B13" s="36"/>
      <c r="C13" s="37"/>
      <c r="D13" s="38"/>
      <c r="E13" s="39">
        <f>+D12-E12</f>
        <v>0</v>
      </c>
      <c r="F13" s="3"/>
      <c r="G13" s="3"/>
    </row>
    <row r="14" spans="1:7" ht="16.5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  <c r="G14" s="3"/>
    </row>
    <row r="15" spans="1:7" ht="15">
      <c r="A15" s="45"/>
      <c r="B15" s="46"/>
      <c r="C15" s="47"/>
      <c r="D15" s="48"/>
      <c r="E15" s="49"/>
      <c r="F15" s="3"/>
      <c r="G15" s="3"/>
    </row>
    <row r="16" spans="1:7" ht="15">
      <c r="A16" s="50"/>
      <c r="B16" s="51"/>
      <c r="C16" s="52"/>
      <c r="D16" s="53"/>
      <c r="E16" s="54"/>
      <c r="F16" s="3"/>
      <c r="G16" s="3"/>
    </row>
    <row r="17" spans="1:7" ht="13.5">
      <c r="A17" s="51"/>
      <c r="B17" s="51"/>
      <c r="C17" s="52"/>
      <c r="D17" s="54"/>
      <c r="E17" s="27"/>
      <c r="F17" s="3"/>
      <c r="G17" s="3"/>
    </row>
    <row r="18" spans="1:7" ht="15">
      <c r="A18" s="55" t="s">
        <v>70</v>
      </c>
      <c r="B18" s="56" t="s">
        <v>74</v>
      </c>
      <c r="C18" s="57" t="s">
        <v>71</v>
      </c>
      <c r="D18" s="58"/>
      <c r="E18" s="27"/>
      <c r="F18" s="3"/>
      <c r="G18" s="3"/>
    </row>
    <row r="19" spans="1:7" ht="15">
      <c r="A19" s="59" t="s">
        <v>72</v>
      </c>
      <c r="B19" s="60" t="s">
        <v>74</v>
      </c>
      <c r="C19" s="57" t="s">
        <v>64</v>
      </c>
      <c r="D19" s="54"/>
      <c r="E19" s="27"/>
      <c r="F19" s="3"/>
      <c r="G19" s="3"/>
    </row>
    <row r="20" spans="1:7" ht="13.5">
      <c r="A20" s="52"/>
      <c r="B20" s="52"/>
      <c r="C20" s="52"/>
      <c r="D20" s="54"/>
      <c r="E20" s="27"/>
      <c r="F20" s="3"/>
      <c r="G20" s="3"/>
    </row>
    <row r="22" ht="12.75">
      <c r="A22" s="65" t="s">
        <v>76</v>
      </c>
    </row>
    <row r="42" ht="12.75">
      <c r="E42" s="151"/>
    </row>
  </sheetData>
  <sheetProtection/>
  <mergeCells count="1">
    <mergeCell ref="B1:E1"/>
  </mergeCells>
  <hyperlinks>
    <hyperlink ref="A22" location="Råbalanse!A1" display="Tilbake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9.00390625" style="0" customWidth="1"/>
    <col min="2" max="2" width="12.8515625" style="0" customWidth="1"/>
    <col min="3" max="3" width="30.57421875" style="0" customWidth="1"/>
    <col min="5" max="5" width="16.57421875" style="0" customWidth="1"/>
    <col min="6" max="6" width="20.8515625" style="0" customWidth="1"/>
    <col min="7" max="7" width="11.421875" style="89" customWidth="1"/>
    <col min="8" max="8" width="11.421875" style="155" customWidth="1"/>
    <col min="9" max="13" width="11.421875" style="89" customWidth="1"/>
    <col min="14" max="14" width="12.7109375" style="89" customWidth="1"/>
    <col min="15" max="15" width="11.421875" style="89" customWidth="1"/>
    <col min="16" max="16" width="7.57421875" style="89" customWidth="1"/>
    <col min="17" max="17" width="11.421875" style="89" customWidth="1"/>
    <col min="18" max="18" width="11.421875" style="83" customWidth="1"/>
    <col min="19" max="19" width="19.00390625" style="83" customWidth="1"/>
    <col min="20" max="20" width="13.421875" style="152" bestFit="1" customWidth="1"/>
    <col min="21" max="21" width="13.421875" style="83" bestFit="1" customWidth="1"/>
    <col min="22" max="31" width="11.421875" style="83" customWidth="1"/>
  </cols>
  <sheetData>
    <row r="1" spans="1:10" ht="20.25">
      <c r="A1" s="2"/>
      <c r="B1" s="289" t="str">
        <f>Råbalanse!B1</f>
        <v>Idrettslaget Aktivitet IL</v>
      </c>
      <c r="C1" s="289"/>
      <c r="D1" s="289"/>
      <c r="E1" s="289"/>
      <c r="F1" s="3"/>
      <c r="G1" s="62"/>
      <c r="H1" s="62"/>
      <c r="I1" s="62"/>
      <c r="J1" s="62"/>
    </row>
    <row r="2" spans="1:10" ht="20.25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  <c r="F2" s="3"/>
      <c r="G2" s="62"/>
      <c r="H2" s="62"/>
      <c r="I2" s="62"/>
      <c r="J2" s="62"/>
    </row>
    <row r="3" spans="1:10" ht="20.25">
      <c r="A3" s="4" t="s">
        <v>61</v>
      </c>
      <c r="B3" s="8">
        <f>Råbalanse!B2</f>
        <v>42735</v>
      </c>
      <c r="C3" s="9"/>
      <c r="D3" s="10"/>
      <c r="E3" s="10"/>
      <c r="F3" s="3"/>
      <c r="G3" s="62"/>
      <c r="H3" s="62"/>
      <c r="I3" s="62"/>
      <c r="J3" s="62"/>
    </row>
    <row r="4" spans="1:22" ht="15.75">
      <c r="A4" s="11"/>
      <c r="B4" s="11"/>
      <c r="C4" s="11"/>
      <c r="D4" s="12"/>
      <c r="E4" s="13"/>
      <c r="F4" s="3"/>
      <c r="G4" s="62"/>
      <c r="H4" s="62"/>
      <c r="I4" s="62"/>
      <c r="J4" s="62"/>
      <c r="K4" s="62"/>
      <c r="L4" s="62"/>
      <c r="M4" s="62"/>
      <c r="N4" s="62"/>
      <c r="O4" s="62"/>
      <c r="U4" s="92"/>
      <c r="V4" s="92"/>
    </row>
    <row r="5" spans="1:21" ht="15">
      <c r="A5" s="14" t="s">
        <v>62</v>
      </c>
      <c r="B5" s="15"/>
      <c r="C5" s="16"/>
      <c r="D5" s="17" t="s">
        <v>63</v>
      </c>
      <c r="E5" s="18" t="e">
        <f>Råbalanse!#REF!</f>
        <v>#REF!</v>
      </c>
      <c r="F5" s="3"/>
      <c r="H5" s="93"/>
      <c r="M5" s="90"/>
      <c r="N5" s="90"/>
      <c r="Q5" s="93"/>
      <c r="R5" s="94"/>
      <c r="S5" s="94"/>
      <c r="T5" s="153"/>
      <c r="U5" s="153"/>
    </row>
    <row r="6" spans="1:20" ht="15">
      <c r="A6" s="19"/>
      <c r="B6" s="20"/>
      <c r="C6" s="20"/>
      <c r="D6" s="21"/>
      <c r="E6" s="22"/>
      <c r="F6" s="3"/>
      <c r="H6" s="93"/>
      <c r="M6" s="90"/>
      <c r="N6" s="90"/>
      <c r="T6" s="83"/>
    </row>
    <row r="7" spans="1:20" ht="15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  <c r="F7" s="3"/>
      <c r="H7" s="93"/>
      <c r="M7" s="90"/>
      <c r="N7" s="90"/>
      <c r="Q7" s="93"/>
      <c r="T7" s="154"/>
    </row>
    <row r="8" spans="1:20" ht="13.5">
      <c r="A8" s="25"/>
      <c r="B8" s="28"/>
      <c r="C8" s="26"/>
      <c r="D8" s="27"/>
      <c r="E8" s="30"/>
      <c r="F8" s="3"/>
      <c r="H8" s="93"/>
      <c r="M8" s="90"/>
      <c r="N8" s="90"/>
      <c r="Q8" s="93"/>
      <c r="T8" s="154"/>
    </row>
    <row r="9" spans="1:20" ht="13.5">
      <c r="A9" s="25"/>
      <c r="B9" s="28"/>
      <c r="C9" s="26"/>
      <c r="D9" s="29"/>
      <c r="E9" s="18"/>
      <c r="F9" s="3"/>
      <c r="H9" s="93"/>
      <c r="M9" s="90"/>
      <c r="N9" s="90"/>
      <c r="Q9" s="93"/>
      <c r="T9" s="154"/>
    </row>
    <row r="10" spans="1:20" ht="13.5">
      <c r="A10" s="25"/>
      <c r="B10" s="28"/>
      <c r="C10" s="26"/>
      <c r="D10" s="29"/>
      <c r="E10" s="18"/>
      <c r="F10" s="3"/>
      <c r="H10" s="93"/>
      <c r="M10" s="90"/>
      <c r="N10" s="90"/>
      <c r="Q10" s="93"/>
      <c r="T10" s="154"/>
    </row>
    <row r="11" spans="1:20" ht="13.5">
      <c r="A11" s="25"/>
      <c r="B11" s="28"/>
      <c r="C11" s="26"/>
      <c r="D11" s="27"/>
      <c r="E11" s="30"/>
      <c r="F11" s="3"/>
      <c r="H11" s="93"/>
      <c r="M11" s="90"/>
      <c r="N11" s="90"/>
      <c r="Q11" s="93"/>
      <c r="T11" s="154"/>
    </row>
    <row r="12" spans="1:20" ht="13.5">
      <c r="A12" s="25"/>
      <c r="B12" s="28"/>
      <c r="C12" s="26"/>
      <c r="D12" s="29"/>
      <c r="E12" s="18"/>
      <c r="F12" s="3"/>
      <c r="H12" s="93"/>
      <c r="M12" s="90"/>
      <c r="N12" s="90"/>
      <c r="Q12" s="93"/>
      <c r="T12" s="154"/>
    </row>
    <row r="13" spans="1:20" ht="13.5">
      <c r="A13" s="25"/>
      <c r="B13" s="28"/>
      <c r="C13" s="26"/>
      <c r="D13" s="29"/>
      <c r="E13" s="18"/>
      <c r="F13" s="3"/>
      <c r="H13" s="93"/>
      <c r="M13" s="90"/>
      <c r="N13" s="90"/>
      <c r="Q13" s="93"/>
      <c r="T13" s="154"/>
    </row>
    <row r="14" spans="1:20" ht="13.5">
      <c r="A14" s="25"/>
      <c r="B14" s="28"/>
      <c r="C14" s="26"/>
      <c r="D14" s="29"/>
      <c r="E14" s="30"/>
      <c r="F14" s="3"/>
      <c r="H14" s="93"/>
      <c r="M14" s="90"/>
      <c r="N14" s="90"/>
      <c r="Q14" s="93"/>
      <c r="T14" s="154"/>
    </row>
    <row r="15" spans="1:20" ht="15">
      <c r="A15" s="25"/>
      <c r="B15" s="159"/>
      <c r="C15" s="26"/>
      <c r="D15" s="30"/>
      <c r="E15" s="30"/>
      <c r="F15" s="3"/>
      <c r="H15" s="93"/>
      <c r="M15" s="90"/>
      <c r="N15" s="90"/>
      <c r="Q15" s="93"/>
      <c r="T15" s="154"/>
    </row>
    <row r="16" spans="1:20" ht="13.5">
      <c r="A16" s="84"/>
      <c r="B16" s="80"/>
      <c r="C16" s="160"/>
      <c r="D16" s="80"/>
      <c r="E16" s="30"/>
      <c r="F16" s="3"/>
      <c r="H16" s="93"/>
      <c r="M16" s="90"/>
      <c r="N16" s="90"/>
      <c r="Q16" s="93"/>
      <c r="T16" s="154"/>
    </row>
    <row r="17" spans="1:20" ht="13.5">
      <c r="A17" s="25"/>
      <c r="B17" s="28"/>
      <c r="C17" s="26"/>
      <c r="D17" s="30"/>
      <c r="E17" s="30"/>
      <c r="F17" s="3"/>
      <c r="H17" s="93"/>
      <c r="M17" s="90"/>
      <c r="N17" s="90"/>
      <c r="Q17" s="93"/>
      <c r="T17" s="154"/>
    </row>
    <row r="18" spans="1:20" ht="15">
      <c r="A18" s="31" t="s">
        <v>67</v>
      </c>
      <c r="B18" s="32"/>
      <c r="C18" s="33"/>
      <c r="D18" s="266">
        <f>SUM(D8:D17)</f>
        <v>0</v>
      </c>
      <c r="E18" s="266">
        <f>SUM(E8:E17)</f>
        <v>0</v>
      </c>
      <c r="F18" s="3"/>
      <c r="H18" s="93"/>
      <c r="M18" s="90"/>
      <c r="N18" s="90"/>
      <c r="Q18" s="93"/>
      <c r="T18" s="154"/>
    </row>
    <row r="19" spans="1:20" ht="16.5">
      <c r="A19" s="35" t="s">
        <v>68</v>
      </c>
      <c r="B19" s="36"/>
      <c r="C19" s="37"/>
      <c r="D19" s="38"/>
      <c r="E19" s="39">
        <f>+D18-E18</f>
        <v>0</v>
      </c>
      <c r="F19" s="3"/>
      <c r="H19" s="93"/>
      <c r="M19" s="90"/>
      <c r="N19" s="90"/>
      <c r="Q19" s="93"/>
      <c r="T19" s="154"/>
    </row>
    <row r="20" spans="1:20" ht="16.5">
      <c r="A20" s="40" t="s">
        <v>69</v>
      </c>
      <c r="B20" s="41"/>
      <c r="C20" s="42"/>
      <c r="D20" s="43"/>
      <c r="E20" s="44" t="e">
        <f>E5-E19</f>
        <v>#REF!</v>
      </c>
      <c r="F20" s="66" t="e">
        <f>IF(E20&lt;-1,"Ikke korrekt avstemt",IF(E20&lt;0,"Øredifferanse",IF(E20&gt;1,"Ikke korrekt avstemt",IF(E20&gt;0,"Øresdifferanse","OK"))))</f>
        <v>#REF!</v>
      </c>
      <c r="H20" s="93"/>
      <c r="M20" s="90"/>
      <c r="N20" s="90"/>
      <c r="Q20" s="93"/>
      <c r="T20" s="154"/>
    </row>
    <row r="21" spans="1:20" ht="15">
      <c r="A21" s="45"/>
      <c r="B21" s="46"/>
      <c r="C21" s="47"/>
      <c r="D21" s="48"/>
      <c r="E21" s="49"/>
      <c r="F21" s="3"/>
      <c r="H21" s="93"/>
      <c r="M21" s="90"/>
      <c r="N21" s="90"/>
      <c r="Q21" s="93"/>
      <c r="T21" s="154"/>
    </row>
    <row r="22" spans="1:20" ht="15">
      <c r="A22" s="50"/>
      <c r="B22" s="51"/>
      <c r="C22" s="52"/>
      <c r="D22" s="53"/>
      <c r="E22" s="54"/>
      <c r="F22" s="3"/>
      <c r="H22" s="93"/>
      <c r="M22" s="90"/>
      <c r="N22" s="90"/>
      <c r="Q22" s="93"/>
      <c r="T22" s="154"/>
    </row>
    <row r="23" spans="1:20" ht="13.5">
      <c r="A23" s="51"/>
      <c r="B23" s="51"/>
      <c r="C23" s="52"/>
      <c r="D23" s="54"/>
      <c r="E23" s="27"/>
      <c r="F23" s="3"/>
      <c r="H23" s="93"/>
      <c r="M23" s="90"/>
      <c r="N23" s="90"/>
      <c r="Q23" s="93"/>
      <c r="T23" s="154"/>
    </row>
    <row r="24" spans="1:20" ht="15">
      <c r="A24" s="55" t="s">
        <v>70</v>
      </c>
      <c r="B24" s="56"/>
      <c r="C24" s="57" t="s">
        <v>71</v>
      </c>
      <c r="D24" s="58"/>
      <c r="E24" s="27"/>
      <c r="F24" s="3"/>
      <c r="H24" s="93"/>
      <c r="M24" s="90"/>
      <c r="N24" s="90"/>
      <c r="Q24" s="93"/>
      <c r="T24" s="154"/>
    </row>
    <row r="25" spans="1:20" ht="15">
      <c r="A25" s="59" t="s">
        <v>72</v>
      </c>
      <c r="B25" s="60"/>
      <c r="C25" s="57" t="s">
        <v>64</v>
      </c>
      <c r="D25" s="54"/>
      <c r="E25" s="27"/>
      <c r="F25" s="3"/>
      <c r="H25" s="93"/>
      <c r="M25" s="90"/>
      <c r="N25" s="90"/>
      <c r="Q25" s="93"/>
      <c r="T25" s="154"/>
    </row>
    <row r="26" spans="8:20" ht="12.75">
      <c r="H26" s="93"/>
      <c r="M26" s="90"/>
      <c r="N26" s="90"/>
      <c r="Q26" s="93"/>
      <c r="T26" s="154"/>
    </row>
    <row r="27" spans="1:17" ht="12.75">
      <c r="A27" s="65" t="s">
        <v>76</v>
      </c>
      <c r="H27" s="93"/>
      <c r="M27" s="90"/>
      <c r="N27" s="90"/>
      <c r="Q27" s="93"/>
    </row>
    <row r="28" spans="8:17" ht="12.75">
      <c r="H28" s="93"/>
      <c r="M28" s="90"/>
      <c r="N28" s="90"/>
      <c r="Q28" s="93"/>
    </row>
    <row r="29" spans="1:17" ht="12.75">
      <c r="A29" s="83"/>
      <c r="B29" s="83"/>
      <c r="C29" s="83"/>
      <c r="D29" s="83"/>
      <c r="E29" s="83"/>
      <c r="H29" s="93"/>
      <c r="M29" s="90"/>
      <c r="N29" s="90"/>
      <c r="Q29" s="93"/>
    </row>
    <row r="30" spans="1:17" ht="12.75">
      <c r="A30" s="246"/>
      <c r="B30" s="246"/>
      <c r="C30" s="83"/>
      <c r="D30" s="245"/>
      <c r="E30" s="83"/>
      <c r="H30" s="93"/>
      <c r="M30" s="90"/>
      <c r="N30" s="90"/>
      <c r="Q30" s="93"/>
    </row>
    <row r="31" spans="1:17" ht="12.75">
      <c r="A31" s="246"/>
      <c r="B31" s="246"/>
      <c r="C31" s="83"/>
      <c r="D31" s="245"/>
      <c r="E31" s="83"/>
      <c r="H31" s="93"/>
      <c r="M31" s="90"/>
      <c r="N31" s="90"/>
      <c r="Q31" s="93"/>
    </row>
    <row r="32" spans="1:17" ht="12.75">
      <c r="A32" s="246"/>
      <c r="B32" s="246"/>
      <c r="C32" s="83"/>
      <c r="D32" s="245"/>
      <c r="E32" s="83"/>
      <c r="H32" s="93"/>
      <c r="M32" s="90"/>
      <c r="N32" s="90"/>
      <c r="Q32" s="93"/>
    </row>
    <row r="33" spans="1:17" ht="12.75">
      <c r="A33" s="246"/>
      <c r="B33" s="275"/>
      <c r="C33" s="83"/>
      <c r="D33" s="245"/>
      <c r="E33" s="83"/>
      <c r="H33" s="89"/>
      <c r="M33" s="90"/>
      <c r="N33" s="90"/>
      <c r="Q33" s="93"/>
    </row>
    <row r="34" spans="1:17" ht="12.75">
      <c r="A34" s="246"/>
      <c r="B34" s="267"/>
      <c r="C34" s="83"/>
      <c r="D34" s="245"/>
      <c r="E34" s="83"/>
      <c r="H34" s="89"/>
      <c r="Q34" s="93"/>
    </row>
    <row r="35" spans="1:17" ht="12.75">
      <c r="A35" s="246"/>
      <c r="B35" s="83"/>
      <c r="C35" s="83"/>
      <c r="D35" s="245"/>
      <c r="E35" s="83"/>
      <c r="H35" s="89"/>
      <c r="L35" s="62"/>
      <c r="M35" s="62"/>
      <c r="N35" s="91"/>
      <c r="Q35" s="93"/>
    </row>
    <row r="36" spans="1:17" ht="12.75">
      <c r="A36" s="83"/>
      <c r="B36" s="83"/>
      <c r="C36" s="83"/>
      <c r="D36" s="83"/>
      <c r="E36" s="83"/>
      <c r="Q36" s="93"/>
    </row>
    <row r="37" spans="1:17" ht="12.75">
      <c r="A37" s="83"/>
      <c r="B37" s="83"/>
      <c r="C37" s="83"/>
      <c r="D37" s="83"/>
      <c r="E37" s="83"/>
      <c r="Q37" s="93"/>
    </row>
    <row r="38" ht="12.75">
      <c r="Q38" s="93"/>
    </row>
    <row r="39" ht="12.75">
      <c r="Q39" s="93"/>
    </row>
    <row r="40" ht="12.75">
      <c r="Q40" s="93"/>
    </row>
    <row r="41" ht="12.75">
      <c r="Q41" s="93"/>
    </row>
    <row r="42" ht="12.75">
      <c r="Q42" s="93"/>
    </row>
    <row r="43" ht="12.75">
      <c r="Q43" s="93"/>
    </row>
    <row r="44" ht="12.75">
      <c r="Q44" s="93"/>
    </row>
    <row r="45" ht="12.75">
      <c r="Q45" s="93"/>
    </row>
    <row r="46" ht="12.75">
      <c r="Q46" s="93"/>
    </row>
    <row r="47" ht="12.75">
      <c r="Q47" s="93"/>
    </row>
    <row r="48" ht="12.75">
      <c r="Q48" s="93"/>
    </row>
    <row r="49" ht="12.75">
      <c r="Q49" s="93"/>
    </row>
    <row r="50" ht="12.75">
      <c r="Q50" s="93"/>
    </row>
    <row r="51" ht="12.75">
      <c r="Q51" s="93"/>
    </row>
    <row r="52" ht="12.75">
      <c r="Q52" s="93"/>
    </row>
    <row r="53" ht="12.75">
      <c r="Q53" s="93"/>
    </row>
    <row r="54" ht="12.75">
      <c r="Q54" s="93"/>
    </row>
    <row r="74" ht="12.75">
      <c r="T74" s="83"/>
    </row>
  </sheetData>
  <sheetProtection/>
  <mergeCells count="1">
    <mergeCell ref="B1:E1"/>
  </mergeCells>
  <hyperlinks>
    <hyperlink ref="A27" location="Råbalanse!A1" display="Tilbake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20.28125" style="433" bestFit="1" customWidth="1"/>
    <col min="2" max="2" width="11.421875" style="433" bestFit="1" customWidth="1"/>
    <col min="3" max="3" width="44.140625" style="433" bestFit="1" customWidth="1"/>
    <col min="4" max="4" width="16.8515625" style="433" customWidth="1"/>
    <col min="5" max="5" width="16.57421875" style="433" customWidth="1"/>
    <col min="6" max="6" width="3.7109375" style="433" bestFit="1" customWidth="1"/>
    <col min="7" max="7" width="6.00390625" style="465" bestFit="1" customWidth="1"/>
    <col min="8" max="8" width="13.8515625" style="433" customWidth="1"/>
    <col min="9" max="9" width="14.7109375" style="433" customWidth="1"/>
    <col min="10" max="10" width="15.00390625" style="433" customWidth="1"/>
    <col min="11" max="16384" width="11.421875" style="433" customWidth="1"/>
  </cols>
  <sheetData>
    <row r="1" spans="1:6" ht="21.75" thickBot="1">
      <c r="A1" s="371" t="str">
        <f>Råbalanse!B1</f>
        <v>Idrettslaget Aktivitet IL</v>
      </c>
      <c r="B1" s="372"/>
      <c r="C1" s="372"/>
      <c r="D1" s="372"/>
      <c r="E1" s="373"/>
      <c r="F1" s="374"/>
    </row>
    <row r="2" spans="1:6" ht="21">
      <c r="A2" s="375" t="s">
        <v>54</v>
      </c>
      <c r="B2" s="376">
        <f>+Råbalanse!A28</f>
        <v>2960</v>
      </c>
      <c r="C2" s="436" t="str">
        <f>+Råbalanse!B28</f>
        <v>Påløpte kostnader</v>
      </c>
      <c r="D2" s="377"/>
      <c r="E2" s="378"/>
      <c r="F2" s="374"/>
    </row>
    <row r="3" spans="1:6" ht="21">
      <c r="A3" s="375" t="s">
        <v>61</v>
      </c>
      <c r="B3" s="379">
        <f>Råbalanse!B2</f>
        <v>42735</v>
      </c>
      <c r="C3" s="380"/>
      <c r="D3" s="381"/>
      <c r="E3" s="381"/>
      <c r="F3" s="374"/>
    </row>
    <row r="4" spans="1:6" ht="15.75">
      <c r="A4" s="382"/>
      <c r="B4" s="382"/>
      <c r="C4" s="382"/>
      <c r="D4" s="383"/>
      <c r="E4" s="384"/>
      <c r="F4" s="374"/>
    </row>
    <row r="5" spans="1:6" ht="12.75">
      <c r="A5" s="385" t="s">
        <v>62</v>
      </c>
      <c r="B5" s="386"/>
      <c r="C5" s="387"/>
      <c r="D5" s="388" t="s">
        <v>63</v>
      </c>
      <c r="E5" s="389">
        <f>Råbalanse!C28</f>
        <v>-128100</v>
      </c>
      <c r="F5" s="374"/>
    </row>
    <row r="6" spans="1:6" ht="12.75">
      <c r="A6" s="390"/>
      <c r="B6" s="391"/>
      <c r="C6" s="391"/>
      <c r="D6" s="392"/>
      <c r="E6" s="393"/>
      <c r="F6" s="374"/>
    </row>
    <row r="7" spans="1:10" ht="12.75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  <c r="F7" s="374"/>
      <c r="I7" s="440"/>
      <c r="J7" s="440"/>
    </row>
    <row r="8" spans="1:7" ht="12.75">
      <c r="A8" s="466" t="s">
        <v>213</v>
      </c>
      <c r="B8" s="402">
        <v>95072</v>
      </c>
      <c r="C8" s="402" t="s">
        <v>191</v>
      </c>
      <c r="D8" s="442"/>
      <c r="E8" s="462">
        <v>115000</v>
      </c>
      <c r="F8" s="374"/>
      <c r="G8" s="374"/>
    </row>
    <row r="9" spans="1:7" ht="12.75">
      <c r="A9" s="466" t="s">
        <v>213</v>
      </c>
      <c r="B9" s="402">
        <v>95073</v>
      </c>
      <c r="C9" s="402" t="s">
        <v>191</v>
      </c>
      <c r="D9" s="442"/>
      <c r="E9" s="462">
        <v>3500</v>
      </c>
      <c r="F9" s="374"/>
      <c r="G9" s="374"/>
    </row>
    <row r="10" spans="1:7" ht="12.75">
      <c r="A10" s="397"/>
      <c r="B10" s="467"/>
      <c r="C10" s="402"/>
      <c r="D10" s="442"/>
      <c r="E10" s="462"/>
      <c r="F10" s="374"/>
      <c r="G10" s="374"/>
    </row>
    <row r="11" spans="1:7" ht="12.75">
      <c r="A11" s="466" t="s">
        <v>213</v>
      </c>
      <c r="B11" s="468">
        <v>95090</v>
      </c>
      <c r="C11" s="402" t="s">
        <v>212</v>
      </c>
      <c r="D11" s="400"/>
      <c r="E11" s="401">
        <v>9600</v>
      </c>
      <c r="F11" s="465"/>
      <c r="G11" s="433"/>
    </row>
    <row r="12" spans="1:7" ht="12.75">
      <c r="A12" s="466"/>
      <c r="B12" s="468"/>
      <c r="C12" s="402"/>
      <c r="D12" s="400"/>
      <c r="E12" s="401"/>
      <c r="F12" s="465"/>
      <c r="G12" s="433"/>
    </row>
    <row r="13" spans="1:7" ht="12.75">
      <c r="A13" s="466"/>
      <c r="B13" s="468"/>
      <c r="C13" s="402"/>
      <c r="D13" s="400"/>
      <c r="E13" s="401"/>
      <c r="F13" s="465"/>
      <c r="G13" s="433"/>
    </row>
    <row r="14" spans="1:9" ht="12.75">
      <c r="A14" s="397"/>
      <c r="B14" s="469"/>
      <c r="C14" s="470"/>
      <c r="D14" s="400"/>
      <c r="E14" s="389"/>
      <c r="F14" s="374"/>
      <c r="I14" s="440"/>
    </row>
    <row r="15" spans="1:6" ht="12.75">
      <c r="A15" s="397"/>
      <c r="B15" s="469"/>
      <c r="C15" s="470"/>
      <c r="D15" s="400"/>
      <c r="E15" s="471"/>
      <c r="F15" s="374"/>
    </row>
    <row r="16" spans="1:6" ht="12.75">
      <c r="A16" s="397"/>
      <c r="B16" s="469"/>
      <c r="C16" s="470"/>
      <c r="D16" s="400"/>
      <c r="E16" s="471"/>
      <c r="F16" s="374"/>
    </row>
    <row r="17" spans="1:6" ht="12.75">
      <c r="A17" s="397"/>
      <c r="B17" s="469"/>
      <c r="C17" s="470"/>
      <c r="D17" s="400"/>
      <c r="E17" s="471"/>
      <c r="F17" s="374"/>
    </row>
    <row r="18" spans="1:6" ht="12.75">
      <c r="A18" s="397"/>
      <c r="B18" s="469"/>
      <c r="C18" s="470"/>
      <c r="D18" s="400"/>
      <c r="E18" s="471"/>
      <c r="F18" s="374"/>
    </row>
    <row r="19" spans="1:6" ht="12.75">
      <c r="A19" s="397"/>
      <c r="B19" s="394"/>
      <c r="C19" s="403"/>
      <c r="D19" s="472"/>
      <c r="E19" s="472"/>
      <c r="F19" s="374"/>
    </row>
    <row r="20" spans="1:6" ht="12.75">
      <c r="A20" s="397"/>
      <c r="B20" s="398"/>
      <c r="C20" s="403"/>
      <c r="D20" s="401"/>
      <c r="E20" s="401"/>
      <c r="F20" s="374"/>
    </row>
    <row r="21" spans="1:6" ht="12.75">
      <c r="A21" s="404" t="s">
        <v>67</v>
      </c>
      <c r="B21" s="405"/>
      <c r="C21" s="406"/>
      <c r="D21" s="472">
        <f>SUM(D9:D20)</f>
        <v>0</v>
      </c>
      <c r="E21" s="472">
        <f>SUM(E8:E20)</f>
        <v>128100</v>
      </c>
      <c r="F21" s="374"/>
    </row>
    <row r="22" spans="1:5" ht="15.75">
      <c r="A22" s="630" t="s">
        <v>68</v>
      </c>
      <c r="B22" s="631"/>
      <c r="C22" s="632"/>
      <c r="D22" s="633"/>
      <c r="E22" s="634">
        <f>+D21-E21</f>
        <v>-128100</v>
      </c>
    </row>
    <row r="23" spans="1:6" ht="15.75">
      <c r="A23" s="635" t="s">
        <v>69</v>
      </c>
      <c r="B23" s="636"/>
      <c r="C23" s="637"/>
      <c r="D23" s="638"/>
      <c r="E23" s="639">
        <f>E5-E22</f>
        <v>0</v>
      </c>
      <c r="F23" s="418" t="str">
        <f>IF(E23&lt;-2,"Ikke korrekt avstemt",IF(E23&lt;0,"Øredifferanse",IF(E23&gt;2,"Ikke korrekt avstemt",IF(E23&gt;0,"Øresdifferanse","OK"))))</f>
        <v>OK</v>
      </c>
    </row>
    <row r="24" spans="1:6" ht="12.75">
      <c r="A24" s="447"/>
      <c r="B24" s="448"/>
      <c r="C24" s="449"/>
      <c r="D24" s="450"/>
      <c r="E24" s="451"/>
      <c r="F24" s="374"/>
    </row>
    <row r="25" spans="1:6" ht="12.75">
      <c r="A25" s="424" t="s">
        <v>70</v>
      </c>
      <c r="B25" s="425" t="s">
        <v>153</v>
      </c>
      <c r="C25" s="426" t="s">
        <v>71</v>
      </c>
      <c r="D25" s="427"/>
      <c r="E25" s="428"/>
      <c r="F25" s="374"/>
    </row>
    <row r="26" spans="1:6" ht="12.75">
      <c r="A26" s="429" t="s">
        <v>72</v>
      </c>
      <c r="B26" s="430"/>
      <c r="C26" s="426" t="s">
        <v>64</v>
      </c>
      <c r="D26" s="423"/>
      <c r="E26" s="428"/>
      <c r="F26" s="374"/>
    </row>
    <row r="27" ht="12.75">
      <c r="F27" s="374"/>
    </row>
    <row r="28" spans="1:6" ht="12.75">
      <c r="A28" s="431"/>
      <c r="F28" s="374"/>
    </row>
    <row r="30" ht="12.75">
      <c r="F30" s="374"/>
    </row>
    <row r="31" spans="4:6" ht="12.75">
      <c r="D31" s="452"/>
      <c r="E31" s="452"/>
      <c r="F31" s="374"/>
    </row>
    <row r="32" spans="4:5" ht="12.75">
      <c r="D32" s="452"/>
      <c r="E32" s="452"/>
    </row>
    <row r="33" spans="4:6" ht="12.75">
      <c r="D33" s="452"/>
      <c r="E33" s="452"/>
      <c r="F33" s="374"/>
    </row>
    <row r="34" ht="12.75">
      <c r="F34" s="374"/>
    </row>
    <row r="35" ht="12.75">
      <c r="F35" s="374"/>
    </row>
    <row r="36" ht="12.75">
      <c r="F36" s="374"/>
    </row>
    <row r="38" ht="12.75">
      <c r="F38" s="374"/>
    </row>
    <row r="39" ht="12.75">
      <c r="F39" s="374"/>
    </row>
    <row r="40" ht="12.75">
      <c r="F40" s="374"/>
    </row>
    <row r="41" ht="12.75">
      <c r="F41" s="374"/>
    </row>
    <row r="42" ht="12.75">
      <c r="F42" s="374"/>
    </row>
    <row r="43" ht="12.75">
      <c r="F43" s="374"/>
    </row>
    <row r="44" ht="12.75">
      <c r="F44" s="374"/>
    </row>
    <row r="45" ht="12.75">
      <c r="F45" s="374"/>
    </row>
    <row r="46" ht="12.75">
      <c r="F46" s="374"/>
    </row>
    <row r="47" ht="12.75">
      <c r="F47" s="374"/>
    </row>
    <row r="48" ht="12.75">
      <c r="F48" s="374"/>
    </row>
    <row r="49" ht="12.75">
      <c r="F49" s="374"/>
    </row>
    <row r="50" ht="12.75">
      <c r="F50" s="374"/>
    </row>
    <row r="51" ht="12.75">
      <c r="F51" s="374"/>
    </row>
    <row r="52" ht="12.75">
      <c r="F52" s="374"/>
    </row>
    <row r="53" ht="12.75">
      <c r="F53" s="374"/>
    </row>
    <row r="54" ht="12.75">
      <c r="F54" s="374"/>
    </row>
    <row r="55" ht="12.75">
      <c r="F55" s="374"/>
    </row>
    <row r="56" ht="12.75">
      <c r="F56" s="374"/>
    </row>
    <row r="57" ht="12.75">
      <c r="F57" s="374"/>
    </row>
    <row r="58" ht="12.75">
      <c r="F58" s="374"/>
    </row>
    <row r="59" ht="12.75">
      <c r="F59" s="374"/>
    </row>
    <row r="60" ht="12.75">
      <c r="F60" s="374"/>
    </row>
    <row r="61" ht="12.75">
      <c r="F61" s="374"/>
    </row>
    <row r="62" ht="12.75">
      <c r="F62" s="374"/>
    </row>
    <row r="63" ht="12.75">
      <c r="F63" s="374"/>
    </row>
    <row r="64" ht="12.75">
      <c r="F64" s="374"/>
    </row>
    <row r="65" ht="12.75">
      <c r="F65" s="374"/>
    </row>
    <row r="66" ht="12.75">
      <c r="F66" s="374"/>
    </row>
    <row r="67" ht="12.75">
      <c r="F67" s="374"/>
    </row>
    <row r="68" ht="12.75">
      <c r="F68" s="374"/>
    </row>
    <row r="69" ht="12.75">
      <c r="F69" s="374"/>
    </row>
  </sheetData>
  <sheetProtection/>
  <mergeCells count="1">
    <mergeCell ref="A1:E1"/>
  </mergeCells>
  <printOptions/>
  <pageMargins left="0.57" right="0.25" top="0.37" bottom="0.34" header="0.5" footer="0.5"/>
  <pageSetup fitToHeight="1" fitToWidth="1" horizontalDpi="600" verticalDpi="600" orientation="portrait" paperSize="9" scale="6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B21" sqref="B21"/>
    </sheetView>
  </sheetViews>
  <sheetFormatPr defaultColWidth="10.140625" defaultRowHeight="15.75" customHeight="1"/>
  <cols>
    <col min="1" max="1" width="23.8515625" style="374" bestFit="1" customWidth="1"/>
    <col min="2" max="2" width="11.57421875" style="374" bestFit="1" customWidth="1"/>
    <col min="3" max="3" width="40.00390625" style="374" customWidth="1"/>
    <col min="4" max="4" width="14.421875" style="428" customWidth="1"/>
    <col min="5" max="5" width="19.421875" style="428" bestFit="1" customWidth="1"/>
    <col min="6" max="6" width="3.7109375" style="374" bestFit="1" customWidth="1"/>
    <col min="7" max="16384" width="10.140625" style="374" customWidth="1"/>
  </cols>
  <sheetData>
    <row r="1" spans="1:5" ht="20.25" customHeight="1" thickBot="1">
      <c r="A1" s="371" t="str">
        <f>Råbalanse!B1</f>
        <v>Idrettslaget Aktivitet IL</v>
      </c>
      <c r="B1" s="372"/>
      <c r="C1" s="372"/>
      <c r="D1" s="372"/>
      <c r="E1" s="373"/>
    </row>
    <row r="2" spans="1:5" ht="20.25" customHeight="1">
      <c r="A2" s="375" t="s">
        <v>54</v>
      </c>
      <c r="B2" s="376">
        <f>+Råbalanse!A29</f>
        <v>2964</v>
      </c>
      <c r="C2" s="436" t="str">
        <f>+Råbalanse!B29</f>
        <v>Avsetninger og periodiseringer</v>
      </c>
      <c r="D2" s="377"/>
      <c r="E2" s="378"/>
    </row>
    <row r="3" spans="1:5" ht="18.75" customHeight="1">
      <c r="A3" s="375" t="s">
        <v>61</v>
      </c>
      <c r="B3" s="453">
        <f>Råbalanse!B2</f>
        <v>42735</v>
      </c>
      <c r="C3" s="380"/>
      <c r="D3" s="381"/>
      <c r="E3" s="381"/>
    </row>
    <row r="4" spans="1:5" ht="15.75">
      <c r="A4" s="382"/>
      <c r="B4" s="382"/>
      <c r="C4" s="382"/>
      <c r="D4" s="383"/>
      <c r="E4" s="384"/>
    </row>
    <row r="5" spans="1:5" ht="19.5" customHeight="1">
      <c r="A5" s="385" t="s">
        <v>62</v>
      </c>
      <c r="B5" s="386"/>
      <c r="C5" s="387"/>
      <c r="D5" s="388" t="s">
        <v>63</v>
      </c>
      <c r="E5" s="389">
        <f>Råbalanse!C29</f>
        <v>0</v>
      </c>
    </row>
    <row r="6" spans="1:5" ht="19.5" customHeight="1">
      <c r="A6" s="390"/>
      <c r="B6" s="391"/>
      <c r="C6" s="391"/>
      <c r="D6" s="392"/>
      <c r="E6" s="393"/>
    </row>
    <row r="7" spans="1:5" ht="19.5" customHeight="1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</row>
    <row r="8" spans="1:7" ht="12.75">
      <c r="A8" s="454"/>
      <c r="B8" s="455"/>
      <c r="C8" s="455"/>
      <c r="D8" s="456"/>
      <c r="E8" s="457"/>
      <c r="G8" s="428"/>
    </row>
    <row r="9" spans="1:7" ht="12.75">
      <c r="A9" s="454"/>
      <c r="B9" s="455"/>
      <c r="C9" s="455"/>
      <c r="D9" s="456"/>
      <c r="E9" s="457"/>
      <c r="G9" s="428"/>
    </row>
    <row r="10" spans="1:7" ht="12.75">
      <c r="A10" s="454"/>
      <c r="B10" s="455"/>
      <c r="C10" s="455"/>
      <c r="D10" s="456"/>
      <c r="E10" s="457"/>
      <c r="G10" s="428"/>
    </row>
    <row r="11" spans="1:7" ht="12.75">
      <c r="A11" s="397"/>
      <c r="B11" s="398"/>
      <c r="C11" s="402"/>
      <c r="D11" s="456"/>
      <c r="E11" s="457"/>
      <c r="G11" s="428"/>
    </row>
    <row r="12" spans="1:5" ht="12.75">
      <c r="A12" s="458"/>
      <c r="B12" s="394"/>
      <c r="C12" s="394"/>
      <c r="D12" s="459"/>
      <c r="E12" s="460"/>
    </row>
    <row r="13" spans="1:5" ht="12.75">
      <c r="A13" s="397"/>
      <c r="B13" s="398"/>
      <c r="C13" s="403"/>
      <c r="D13" s="460"/>
      <c r="E13" s="461"/>
    </row>
    <row r="14" spans="1:5" ht="12.75">
      <c r="A14" s="397"/>
      <c r="B14" s="398"/>
      <c r="C14" s="403"/>
      <c r="D14" s="462"/>
      <c r="E14" s="462"/>
    </row>
    <row r="15" spans="1:5" ht="12.75">
      <c r="A15" s="397"/>
      <c r="B15" s="398"/>
      <c r="C15" s="403"/>
      <c r="D15" s="462"/>
      <c r="E15" s="462"/>
    </row>
    <row r="16" spans="1:5" ht="16.5" customHeight="1">
      <c r="A16" s="404" t="s">
        <v>67</v>
      </c>
      <c r="B16" s="405"/>
      <c r="C16" s="406"/>
      <c r="D16" s="463">
        <f>SUM(D8:D15)</f>
        <v>0</v>
      </c>
      <c r="E16" s="463">
        <f>SUM(E8:E15)</f>
        <v>0</v>
      </c>
    </row>
    <row r="17" spans="1:5" ht="16.5" customHeight="1">
      <c r="A17" s="630" t="s">
        <v>68</v>
      </c>
      <c r="B17" s="631"/>
      <c r="C17" s="632"/>
      <c r="D17" s="633"/>
      <c r="E17" s="634">
        <f>+D16-E16</f>
        <v>0</v>
      </c>
    </row>
    <row r="18" spans="1:6" ht="16.5" customHeight="1">
      <c r="A18" s="635" t="s">
        <v>69</v>
      </c>
      <c r="B18" s="636"/>
      <c r="C18" s="637"/>
      <c r="D18" s="638"/>
      <c r="E18" s="639">
        <f>E5-E17</f>
        <v>0</v>
      </c>
      <c r="F18" s="418" t="str">
        <f>IF(E18&lt;-1,"Ikke korrekt avstemt",IF(E18&lt;0,"Øredifferanse",IF(E18&gt;1,"Ikke korrekt avstemt",IF(E18&gt;0,"Øresdifferanse","OK"))))</f>
        <v>OK</v>
      </c>
    </row>
    <row r="19" spans="1:5" ht="16.5" customHeight="1">
      <c r="A19" s="447"/>
      <c r="B19" s="448"/>
      <c r="C19" s="449"/>
      <c r="D19" s="450"/>
      <c r="E19" s="451"/>
    </row>
    <row r="20" spans="1:4" ht="12.75">
      <c r="A20" s="424" t="s">
        <v>70</v>
      </c>
      <c r="B20" s="425" t="s">
        <v>153</v>
      </c>
      <c r="C20" s="426" t="s">
        <v>71</v>
      </c>
      <c r="D20" s="427"/>
    </row>
    <row r="21" spans="1:4" ht="12.75">
      <c r="A21" s="429" t="s">
        <v>72</v>
      </c>
      <c r="B21" s="430"/>
      <c r="C21" s="426" t="s">
        <v>64</v>
      </c>
      <c r="D21" s="423"/>
    </row>
    <row r="22" spans="1:4" ht="16.5" customHeight="1">
      <c r="A22" s="421"/>
      <c r="B22" s="421"/>
      <c r="C22" s="421"/>
      <c r="D22" s="423"/>
    </row>
    <row r="23" spans="1:6" ht="16.5" customHeight="1">
      <c r="A23" s="431" t="s">
        <v>76</v>
      </c>
      <c r="B23" s="421"/>
      <c r="C23" s="437"/>
      <c r="D23" s="433"/>
      <c r="E23" s="433"/>
      <c r="F23" s="445"/>
    </row>
    <row r="24" spans="1:4" ht="16.5" customHeight="1">
      <c r="A24" s="421"/>
      <c r="B24" s="421"/>
      <c r="C24" s="421"/>
      <c r="D24" s="423"/>
    </row>
    <row r="25" spans="1:4" ht="16.5" customHeight="1">
      <c r="A25" s="421"/>
      <c r="B25" s="421"/>
      <c r="C25" s="421"/>
      <c r="D25" s="423"/>
    </row>
    <row r="26" spans="1:4" ht="16.5" customHeight="1">
      <c r="A26" s="421"/>
      <c r="B26" s="421"/>
      <c r="C26" s="435"/>
      <c r="D26" s="423"/>
    </row>
    <row r="27" ht="16.5" customHeight="1"/>
    <row r="28" spans="2:3" ht="16.5" customHeight="1">
      <c r="B28" s="464"/>
      <c r="C28" s="464"/>
    </row>
    <row r="29" spans="2:3" ht="16.5" customHeight="1">
      <c r="B29" s="464"/>
      <c r="C29" s="464"/>
    </row>
    <row r="30" spans="2:3" ht="16.5" customHeight="1">
      <c r="B30" s="464"/>
      <c r="C30" s="464"/>
    </row>
    <row r="31" spans="2:3" ht="16.5" customHeight="1">
      <c r="B31" s="464"/>
      <c r="C31" s="464"/>
    </row>
    <row r="32" ht="13.5" customHeight="1"/>
    <row r="33" ht="24.75" customHeight="1"/>
    <row r="34" ht="24.75" customHeight="1">
      <c r="E34" s="423"/>
    </row>
    <row r="35" ht="13.5" customHeight="1">
      <c r="E35" s="423"/>
    </row>
    <row r="36" ht="13.5" customHeight="1">
      <c r="E36" s="423"/>
    </row>
    <row r="37" ht="13.5" customHeight="1">
      <c r="E37" s="423"/>
    </row>
    <row r="38" spans="5:8" ht="13.5" customHeight="1">
      <c r="E38" s="423"/>
      <c r="F38" s="421"/>
      <c r="G38" s="421"/>
      <c r="H38" s="421"/>
    </row>
    <row r="39" ht="12.75">
      <c r="E39" s="423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</sheetData>
  <sheetProtection/>
  <mergeCells count="1">
    <mergeCell ref="A1:E1"/>
  </mergeCells>
  <hyperlinks>
    <hyperlink ref="A23" location="Råbalanse!A1" display="Tilbak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9.00390625" style="433" customWidth="1"/>
    <col min="2" max="2" width="14.57421875" style="433" customWidth="1"/>
    <col min="3" max="3" width="35.00390625" style="433" customWidth="1"/>
    <col min="4" max="4" width="13.28125" style="433" customWidth="1"/>
    <col min="5" max="5" width="16.421875" style="433" bestFit="1" customWidth="1"/>
    <col min="6" max="6" width="6.00390625" style="433" bestFit="1" customWidth="1"/>
    <col min="7" max="7" width="3.00390625" style="433" bestFit="1" customWidth="1"/>
    <col min="8" max="8" width="6.00390625" style="433" bestFit="1" customWidth="1"/>
    <col min="9" max="12" width="15.7109375" style="433" customWidth="1"/>
    <col min="13" max="13" width="11.8515625" style="428" bestFit="1" customWidth="1"/>
    <col min="14" max="16384" width="11.421875" style="433" customWidth="1"/>
  </cols>
  <sheetData>
    <row r="1" spans="1:7" ht="21.75" thickBot="1">
      <c r="A1" s="371" t="str">
        <f>Råbalanse!B1</f>
        <v>Idrettslaget Aktivitet IL</v>
      </c>
      <c r="B1" s="372"/>
      <c r="C1" s="372"/>
      <c r="D1" s="372"/>
      <c r="E1" s="373"/>
      <c r="F1" s="374"/>
      <c r="G1" s="374"/>
    </row>
    <row r="2" spans="1:7" ht="21">
      <c r="A2" s="375" t="s">
        <v>54</v>
      </c>
      <c r="B2" s="376">
        <f>+Råbalanse!A30</f>
        <v>2970</v>
      </c>
      <c r="C2" s="436" t="str">
        <f>+Råbalanse!B30</f>
        <v>Forskuddsbetalte inntekter</v>
      </c>
      <c r="D2" s="377"/>
      <c r="E2" s="378"/>
      <c r="F2" s="374"/>
      <c r="G2" s="374"/>
    </row>
    <row r="3" spans="1:7" ht="21">
      <c r="A3" s="375" t="s">
        <v>61</v>
      </c>
      <c r="B3" s="379">
        <f>Råbalanse!B2</f>
        <v>42735</v>
      </c>
      <c r="C3" s="380"/>
      <c r="D3" s="381"/>
      <c r="E3" s="381"/>
      <c r="F3" s="374"/>
      <c r="G3" s="437"/>
    </row>
    <row r="4" spans="1:7" ht="15.75">
      <c r="A4" s="382"/>
      <c r="B4" s="382"/>
      <c r="C4" s="382"/>
      <c r="D4" s="383"/>
      <c r="E4" s="384"/>
      <c r="F4" s="374"/>
      <c r="G4" s="437"/>
    </row>
    <row r="5" spans="1:9" ht="12.75">
      <c r="A5" s="385" t="s">
        <v>62</v>
      </c>
      <c r="B5" s="386"/>
      <c r="C5" s="387"/>
      <c r="D5" s="388" t="s">
        <v>63</v>
      </c>
      <c r="E5" s="389">
        <f>Råbalanse!C30</f>
        <v>-685245.55</v>
      </c>
      <c r="F5" s="374"/>
      <c r="G5" s="437"/>
      <c r="H5" s="438"/>
      <c r="I5" s="438"/>
    </row>
    <row r="6" spans="1:12" ht="12.75">
      <c r="A6" s="390"/>
      <c r="B6" s="391"/>
      <c r="C6" s="391"/>
      <c r="D6" s="392"/>
      <c r="E6" s="393"/>
      <c r="F6" s="374"/>
      <c r="G6" s="437"/>
      <c r="H6" s="438"/>
      <c r="I6" s="439"/>
      <c r="J6" s="440"/>
      <c r="K6" s="440"/>
      <c r="L6" s="440"/>
    </row>
    <row r="7" spans="1:9" ht="12.75">
      <c r="A7" s="394" t="s">
        <v>64</v>
      </c>
      <c r="B7" s="394" t="s">
        <v>53</v>
      </c>
      <c r="C7" s="394" t="s">
        <v>55</v>
      </c>
      <c r="D7" s="395" t="s">
        <v>65</v>
      </c>
      <c r="E7" s="395" t="s">
        <v>66</v>
      </c>
      <c r="F7" s="374"/>
      <c r="G7" s="437"/>
      <c r="H7" s="438"/>
      <c r="I7" s="438"/>
    </row>
    <row r="8" spans="1:9" ht="12.75">
      <c r="A8" s="441">
        <v>41151</v>
      </c>
      <c r="B8" s="402">
        <v>95044</v>
      </c>
      <c r="C8" s="402" t="s">
        <v>214</v>
      </c>
      <c r="D8" s="400"/>
      <c r="E8" s="442">
        <v>200400</v>
      </c>
      <c r="F8" s="374"/>
      <c r="I8" s="438"/>
    </row>
    <row r="9" spans="1:9" ht="12.75">
      <c r="A9" s="441">
        <v>41151</v>
      </c>
      <c r="B9" s="402">
        <v>95044</v>
      </c>
      <c r="C9" s="402" t="s">
        <v>215</v>
      </c>
      <c r="D9" s="400"/>
      <c r="E9" s="442">
        <v>35000</v>
      </c>
      <c r="F9" s="374"/>
      <c r="I9" s="438"/>
    </row>
    <row r="10" spans="1:9" ht="12.75">
      <c r="A10" s="441">
        <v>41151</v>
      </c>
      <c r="B10" s="402">
        <v>95044</v>
      </c>
      <c r="C10" s="402" t="s">
        <v>216</v>
      </c>
      <c r="D10" s="400"/>
      <c r="E10" s="442">
        <v>24500</v>
      </c>
      <c r="F10" s="374"/>
      <c r="I10" s="438"/>
    </row>
    <row r="11" spans="1:9" ht="12.75">
      <c r="A11" s="441">
        <v>41213</v>
      </c>
      <c r="B11" s="402">
        <v>95061</v>
      </c>
      <c r="C11" s="402" t="s">
        <v>221</v>
      </c>
      <c r="D11" s="400"/>
      <c r="E11" s="442">
        <v>72000</v>
      </c>
      <c r="F11" s="374"/>
      <c r="I11" s="438"/>
    </row>
    <row r="12" spans="1:12" ht="12.75">
      <c r="A12" s="441">
        <v>41213</v>
      </c>
      <c r="B12" s="402">
        <v>95060</v>
      </c>
      <c r="C12" s="402" t="s">
        <v>222</v>
      </c>
      <c r="D12" s="400"/>
      <c r="E12" s="442">
        <v>12000</v>
      </c>
      <c r="F12" s="374"/>
      <c r="I12" s="439"/>
      <c r="J12" s="439"/>
      <c r="K12" s="439"/>
      <c r="L12" s="439"/>
    </row>
    <row r="13" spans="1:9" ht="12.75">
      <c r="A13" s="441">
        <v>41213</v>
      </c>
      <c r="B13" s="402">
        <v>95059</v>
      </c>
      <c r="C13" s="402" t="s">
        <v>223</v>
      </c>
      <c r="D13" s="400"/>
      <c r="E13" s="442">
        <v>16800</v>
      </c>
      <c r="F13" s="374"/>
      <c r="I13" s="438"/>
    </row>
    <row r="14" spans="1:9" ht="12.75">
      <c r="A14" s="441"/>
      <c r="B14" s="402"/>
      <c r="C14" s="402"/>
      <c r="D14" s="400"/>
      <c r="E14" s="442"/>
      <c r="F14" s="374"/>
      <c r="I14" s="438"/>
    </row>
    <row r="15" spans="1:9" ht="12.75">
      <c r="A15" s="441">
        <v>41152</v>
      </c>
      <c r="B15" s="402">
        <v>50175</v>
      </c>
      <c r="C15" s="402" t="s">
        <v>217</v>
      </c>
      <c r="D15" s="400"/>
      <c r="E15" s="442">
        <v>80500</v>
      </c>
      <c r="F15" s="374"/>
      <c r="I15" s="438"/>
    </row>
    <row r="16" spans="1:9" ht="12.75">
      <c r="A16" s="441">
        <v>41182</v>
      </c>
      <c r="B16" s="402">
        <v>50238</v>
      </c>
      <c r="C16" s="402" t="s">
        <v>218</v>
      </c>
      <c r="D16" s="400"/>
      <c r="E16" s="442">
        <v>80000</v>
      </c>
      <c r="F16" s="374"/>
      <c r="I16" s="438"/>
    </row>
    <row r="17" spans="1:6" ht="12.75">
      <c r="A17" s="441">
        <v>41213</v>
      </c>
      <c r="B17" s="402">
        <v>50307</v>
      </c>
      <c r="C17" s="402" t="s">
        <v>219</v>
      </c>
      <c r="D17" s="400"/>
      <c r="E17" s="442">
        <v>88391</v>
      </c>
      <c r="F17" s="374"/>
    </row>
    <row r="18" spans="1:12" ht="12.75">
      <c r="A18" s="443">
        <v>41243</v>
      </c>
      <c r="B18" s="402">
        <v>50340</v>
      </c>
      <c r="C18" s="402" t="s">
        <v>220</v>
      </c>
      <c r="D18" s="401"/>
      <c r="E18" s="400">
        <v>75654</v>
      </c>
      <c r="F18" s="374"/>
      <c r="I18" s="440"/>
      <c r="J18" s="440"/>
      <c r="K18" s="440"/>
      <c r="L18" s="440"/>
    </row>
    <row r="19" spans="1:6" ht="12.75">
      <c r="A19" s="444"/>
      <c r="B19" s="402"/>
      <c r="C19" s="402"/>
      <c r="D19" s="401"/>
      <c r="E19" s="400"/>
      <c r="F19" s="374"/>
    </row>
    <row r="20" spans="1:6" ht="12.75">
      <c r="A20" s="444"/>
      <c r="B20" s="402"/>
      <c r="C20" s="402"/>
      <c r="D20" s="400"/>
      <c r="E20" s="442"/>
      <c r="F20" s="374"/>
    </row>
    <row r="21" spans="1:6" ht="12.75">
      <c r="A21" s="444"/>
      <c r="B21" s="402"/>
      <c r="C21" s="402"/>
      <c r="D21" s="400"/>
      <c r="E21" s="442"/>
      <c r="F21" s="374"/>
    </row>
    <row r="22" spans="1:6" ht="12.75">
      <c r="A22" s="441"/>
      <c r="B22" s="402"/>
      <c r="C22" s="402"/>
      <c r="D22" s="400"/>
      <c r="E22" s="442"/>
      <c r="F22" s="374"/>
    </row>
    <row r="23" spans="1:6" ht="12.75">
      <c r="A23" s="444"/>
      <c r="B23" s="402"/>
      <c r="C23" s="402"/>
      <c r="D23" s="400"/>
      <c r="E23" s="400"/>
      <c r="F23" s="374"/>
    </row>
    <row r="24" spans="1:6" ht="12.75">
      <c r="A24" s="444"/>
      <c r="B24" s="402"/>
      <c r="C24" s="402"/>
      <c r="D24" s="400"/>
      <c r="E24" s="400"/>
      <c r="F24" s="374"/>
    </row>
    <row r="25" spans="1:6" ht="12.75">
      <c r="A25" s="443"/>
      <c r="B25" s="402"/>
      <c r="C25" s="402"/>
      <c r="D25" s="401"/>
      <c r="E25" s="400"/>
      <c r="F25" s="374"/>
    </row>
    <row r="26" spans="1:6" ht="12.75">
      <c r="A26" s="444"/>
      <c r="B26" s="402"/>
      <c r="C26" s="402"/>
      <c r="D26" s="401"/>
      <c r="E26" s="400"/>
      <c r="F26" s="374"/>
    </row>
    <row r="27" spans="1:10" ht="12.75">
      <c r="A27" s="444"/>
      <c r="B27" s="402"/>
      <c r="C27" s="402"/>
      <c r="D27" s="401"/>
      <c r="E27" s="400"/>
      <c r="F27" s="374"/>
      <c r="J27" s="445"/>
    </row>
    <row r="28" spans="1:10" ht="12.75">
      <c r="A28" s="443"/>
      <c r="B28" s="398"/>
      <c r="C28" s="403"/>
      <c r="D28" s="401"/>
      <c r="E28" s="401"/>
      <c r="F28" s="374"/>
      <c r="J28" s="445"/>
    </row>
    <row r="29" spans="1:10" ht="12.75">
      <c r="A29" s="404" t="s">
        <v>67</v>
      </c>
      <c r="B29" s="405"/>
      <c r="C29" s="406"/>
      <c r="D29" s="407">
        <f>SUM(D8:D28)</f>
        <v>0</v>
      </c>
      <c r="E29" s="407">
        <f>SUM(E8:E28)</f>
        <v>685245</v>
      </c>
      <c r="F29" s="374"/>
      <c r="J29" s="446"/>
    </row>
    <row r="30" spans="1:10" ht="15.75">
      <c r="A30" s="408" t="s">
        <v>68</v>
      </c>
      <c r="B30" s="409"/>
      <c r="C30" s="410"/>
      <c r="D30" s="411"/>
      <c r="E30" s="412">
        <f>+D29-E29</f>
        <v>-685245</v>
      </c>
      <c r="F30" s="374"/>
      <c r="J30" s="445"/>
    </row>
    <row r="31" spans="1:10" ht="15.75">
      <c r="A31" s="413" t="s">
        <v>69</v>
      </c>
      <c r="B31" s="414"/>
      <c r="C31" s="415"/>
      <c r="D31" s="416"/>
      <c r="E31" s="417">
        <f>E5-E30</f>
        <v>-0.5500000000465661</v>
      </c>
      <c r="F31" s="374"/>
      <c r="J31" s="445"/>
    </row>
    <row r="32" spans="1:10" ht="12.75">
      <c r="A32" s="447"/>
      <c r="B32" s="448"/>
      <c r="C32" s="449"/>
      <c r="D32" s="450"/>
      <c r="E32" s="451"/>
      <c r="F32" s="418" t="str">
        <f>IF(E31&lt;-1,"Ikke korrekt avstemt",IF(E31&lt;0,"Øredifferanse",IF(E31&gt;1,"Ikke korrekt avstemt",IF(E31&gt;0,"Øresdifferanse","OK"))))</f>
        <v>Øredifferanse</v>
      </c>
      <c r="J32" s="445"/>
    </row>
    <row r="33" spans="1:10" ht="12.75">
      <c r="A33" s="424" t="s">
        <v>70</v>
      </c>
      <c r="B33" s="425" t="s">
        <v>153</v>
      </c>
      <c r="C33" s="426" t="s">
        <v>71</v>
      </c>
      <c r="D33" s="427"/>
      <c r="E33" s="428"/>
      <c r="F33" s="374"/>
      <c r="J33" s="445"/>
    </row>
    <row r="34" spans="1:10" ht="12.75">
      <c r="A34" s="429" t="s">
        <v>72</v>
      </c>
      <c r="B34" s="430"/>
      <c r="C34" s="426" t="s">
        <v>64</v>
      </c>
      <c r="D34" s="423"/>
      <c r="E34" s="428"/>
      <c r="F34" s="374"/>
      <c r="J34" s="445"/>
    </row>
    <row r="35" spans="1:10" ht="12.75">
      <c r="A35" s="431" t="s">
        <v>76</v>
      </c>
      <c r="J35" s="445"/>
    </row>
    <row r="36" ht="12.75">
      <c r="J36" s="445"/>
    </row>
    <row r="38" spans="2:3" ht="12.75">
      <c r="B38" s="452"/>
      <c r="C38" s="452"/>
    </row>
    <row r="39" spans="2:3" ht="12.75">
      <c r="B39" s="452"/>
      <c r="C39" s="452"/>
    </row>
    <row r="40" spans="2:5" ht="12.75">
      <c r="B40" s="452"/>
      <c r="C40" s="452"/>
      <c r="D40" s="452"/>
      <c r="E40" s="452"/>
    </row>
    <row r="41" spans="2:5" ht="12.75">
      <c r="B41" s="452"/>
      <c r="C41" s="452"/>
      <c r="D41" s="452"/>
      <c r="E41" s="452"/>
    </row>
    <row r="42" spans="2:5" ht="12.75">
      <c r="B42" s="452"/>
      <c r="C42" s="452"/>
      <c r="D42" s="452"/>
      <c r="E42" s="452"/>
    </row>
    <row r="43" spans="2:3" ht="12.75">
      <c r="B43" s="452"/>
      <c r="C43" s="452"/>
    </row>
    <row r="44" spans="2:3" ht="12.75">
      <c r="B44" s="452"/>
      <c r="C44" s="452"/>
    </row>
    <row r="45" spans="2:3" ht="12.75">
      <c r="B45" s="452"/>
      <c r="C45" s="452"/>
    </row>
    <row r="46" spans="2:3" ht="12.75">
      <c r="B46" s="452"/>
      <c r="C46" s="452"/>
    </row>
    <row r="47" spans="2:3" ht="12.75">
      <c r="B47" s="452"/>
      <c r="C47" s="452"/>
    </row>
  </sheetData>
  <sheetProtection/>
  <mergeCells count="1">
    <mergeCell ref="A1:E1"/>
  </mergeCells>
  <hyperlinks>
    <hyperlink ref="A35" location="Råbalanse!A1" display="Tilbake"/>
  </hyperlinks>
  <printOptions/>
  <pageMargins left="0.52" right="0.32" top="0.63" bottom="0.984251969" header="0.5" footer="0.5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37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5" ht="16.5" customHeight="1">
      <c r="A8" s="25"/>
      <c r="B8" s="28"/>
      <c r="C8" s="174"/>
      <c r="D8" s="29"/>
      <c r="E8" s="30"/>
    </row>
    <row r="9" spans="1:5" ht="16.5" customHeight="1">
      <c r="A9" s="25"/>
      <c r="B9" s="28"/>
      <c r="C9" s="174"/>
      <c r="D9" s="29"/>
      <c r="E9" s="30"/>
    </row>
    <row r="10" spans="1:5" ht="16.5" customHeight="1">
      <c r="A10" s="25"/>
      <c r="B10" s="28"/>
      <c r="C10" s="80"/>
      <c r="D10" s="30"/>
      <c r="E10" s="30"/>
    </row>
    <row r="11" spans="1:5" ht="16.5" customHeight="1">
      <c r="A11" s="25"/>
      <c r="B11" s="28"/>
      <c r="C11" s="26"/>
      <c r="D11" s="30"/>
      <c r="E11" s="30"/>
    </row>
    <row r="12" spans="1:5" ht="16.5" customHeight="1">
      <c r="A12" s="31" t="s">
        <v>67</v>
      </c>
      <c r="B12" s="32"/>
      <c r="C12" s="33"/>
      <c r="D12" s="34">
        <f>SUM(D8:D11)</f>
        <v>0</v>
      </c>
      <c r="E12" s="34">
        <f>SUM(E8:E11)</f>
        <v>0</v>
      </c>
    </row>
    <row r="13" spans="1:5" ht="16.5" customHeight="1">
      <c r="A13" s="35" t="s">
        <v>68</v>
      </c>
      <c r="B13" s="36"/>
      <c r="C13" s="37"/>
      <c r="D13" s="38"/>
      <c r="E13" s="39">
        <f>+D12-E12</f>
        <v>0</v>
      </c>
    </row>
    <row r="14" spans="1:6" ht="16.5" customHeight="1">
      <c r="A14" s="40" t="s">
        <v>69</v>
      </c>
      <c r="B14" s="41"/>
      <c r="C14" s="42"/>
      <c r="D14" s="43"/>
      <c r="E14" s="44" t="e">
        <f>E5-E13</f>
        <v>#REF!</v>
      </c>
      <c r="F14" s="66" t="e">
        <f>IF(E14&lt;-1,"Ikke korrekt avstemt",IF(E14&lt;0,"Øredifferanse",IF(E14&gt;1,"Ikke korrekt avstemt",IF(E14&gt;0,"Øresdifferanse","OK"))))</f>
        <v>#REF!</v>
      </c>
    </row>
    <row r="15" spans="1:5" ht="16.5" customHeight="1">
      <c r="A15" s="45"/>
      <c r="B15" s="46"/>
      <c r="C15" s="47"/>
      <c r="D15" s="48"/>
      <c r="E15" s="49"/>
    </row>
    <row r="16" spans="1:5" ht="16.5" customHeight="1">
      <c r="A16" s="50"/>
      <c r="B16" s="51"/>
      <c r="C16" s="52"/>
      <c r="D16" s="53"/>
      <c r="E16" s="54"/>
    </row>
    <row r="17" spans="1:4" ht="16.5" customHeight="1">
      <c r="A17" s="51"/>
      <c r="B17" s="51"/>
      <c r="C17" s="52"/>
      <c r="D17" s="54"/>
    </row>
    <row r="18" spans="1:4" ht="24.75" customHeight="1">
      <c r="A18" s="55" t="s">
        <v>70</v>
      </c>
      <c r="B18" s="56"/>
      <c r="C18" s="57" t="s">
        <v>71</v>
      </c>
      <c r="D18" s="58"/>
    </row>
    <row r="19" spans="1:4" ht="24.75" customHeight="1">
      <c r="A19" s="59" t="s">
        <v>72</v>
      </c>
      <c r="B19" s="60"/>
      <c r="C19" s="57" t="s">
        <v>64</v>
      </c>
      <c r="D19" s="54"/>
    </row>
    <row r="20" spans="1:4" ht="16.5" customHeight="1">
      <c r="A20" s="52"/>
      <c r="B20" s="52"/>
      <c r="C20" s="52"/>
      <c r="D20" s="54"/>
    </row>
    <row r="21" spans="1:4" ht="16.5" customHeight="1">
      <c r="A21" s="65" t="s">
        <v>76</v>
      </c>
      <c r="B21" s="52"/>
      <c r="C21" s="52"/>
      <c r="D21" s="54"/>
    </row>
    <row r="22" spans="1:4" ht="16.5" customHeight="1">
      <c r="A22" s="52"/>
      <c r="B22" s="52"/>
      <c r="C22" s="52"/>
      <c r="D22" s="54"/>
    </row>
    <row r="23" spans="1:4" ht="16.5" customHeight="1">
      <c r="A23" s="52"/>
      <c r="B23" s="52"/>
      <c r="C23" s="52"/>
      <c r="D23" s="54"/>
    </row>
    <row r="24" spans="1:5" ht="16.5" customHeight="1">
      <c r="A24" s="162"/>
      <c r="B24"/>
      <c r="C24"/>
      <c r="D24" s="176"/>
      <c r="E24"/>
    </row>
    <row r="25" spans="1:5" ht="16.5" customHeight="1">
      <c r="A25" s="162"/>
      <c r="B25"/>
      <c r="C25"/>
      <c r="D25" s="176"/>
      <c r="E25"/>
    </row>
    <row r="26" spans="1:5" ht="16.5" customHeight="1">
      <c r="A26" s="162"/>
      <c r="B26"/>
      <c r="C26"/>
      <c r="D26" s="176"/>
      <c r="E26"/>
    </row>
    <row r="27" spans="1:5" ht="16.5" customHeight="1">
      <c r="A27" s="162"/>
      <c r="B27"/>
      <c r="C27"/>
      <c r="D27" s="176"/>
      <c r="E27"/>
    </row>
    <row r="28" ht="16.5" customHeight="1"/>
    <row r="29" ht="16.5" customHeight="1"/>
    <row r="30" ht="13.5" customHeight="1"/>
    <row r="31" ht="24.75" customHeight="1"/>
    <row r="32" ht="24.75" customHeight="1">
      <c r="E32" s="54"/>
    </row>
    <row r="33" ht="13.5" customHeight="1">
      <c r="E33" s="54"/>
    </row>
    <row r="34" ht="13.5" customHeight="1">
      <c r="E34" s="54"/>
    </row>
    <row r="35" ht="13.5" customHeight="1">
      <c r="E35" s="54"/>
    </row>
    <row r="36" spans="5:8" ht="13.5" customHeight="1">
      <c r="E36" s="54"/>
      <c r="F36" s="52"/>
      <c r="G36" s="52"/>
      <c r="H36" s="52"/>
    </row>
    <row r="37" ht="13.5">
      <c r="E37" s="54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</sheetData>
  <sheetProtection/>
  <mergeCells count="1">
    <mergeCell ref="B1:E1"/>
  </mergeCells>
  <hyperlinks>
    <hyperlink ref="A21" location="Råbalanse!A1" display="Tilbake"/>
  </hyperlinks>
  <printOptions/>
  <pageMargins left="0.56" right="0.39" top="0.46" bottom="0.57" header="0.5" footer="0.5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39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5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30"/>
      <c r="F8" s="3" t="s">
        <v>74</v>
      </c>
    </row>
    <row r="9" spans="1:5" ht="16.5" customHeight="1">
      <c r="A9" s="25"/>
      <c r="B9" s="23"/>
      <c r="C9" s="174"/>
      <c r="D9" s="29"/>
      <c r="E9" s="30"/>
    </row>
    <row r="10" spans="1:5" ht="16.5" customHeight="1">
      <c r="A10" s="25"/>
      <c r="B10" s="23"/>
      <c r="C10" s="174"/>
      <c r="D10" s="29"/>
      <c r="E10" s="30"/>
    </row>
    <row r="11" spans="1:5" ht="16.5" customHeight="1">
      <c r="A11" s="25"/>
      <c r="B11" s="28"/>
      <c r="C11" s="174"/>
      <c r="D11" s="29"/>
      <c r="E11" s="30"/>
    </row>
    <row r="12" spans="1:5" ht="16.5" customHeight="1">
      <c r="A12" s="25"/>
      <c r="B12" s="28"/>
      <c r="C12" s="178"/>
      <c r="D12" s="30"/>
      <c r="E12" s="30"/>
    </row>
    <row r="13" spans="1:5" ht="16.5" customHeight="1">
      <c r="A13" s="25"/>
      <c r="B13" s="28"/>
      <c r="C13" s="26"/>
      <c r="D13" s="18"/>
      <c r="E13" s="18"/>
    </row>
    <row r="14" spans="1:5" ht="16.5" customHeight="1">
      <c r="A14" s="31" t="s">
        <v>67</v>
      </c>
      <c r="B14" s="32"/>
      <c r="C14" s="33"/>
      <c r="D14" s="34">
        <f>SUM(D8:D13)</f>
        <v>0</v>
      </c>
      <c r="E14" s="34">
        <f>SUM(E8:E13)</f>
        <v>0</v>
      </c>
    </row>
    <row r="15" spans="1:5" ht="16.5" customHeight="1">
      <c r="A15" s="35" t="s">
        <v>68</v>
      </c>
      <c r="B15" s="36"/>
      <c r="C15" s="37"/>
      <c r="D15" s="38"/>
      <c r="E15" s="39">
        <f>+D14-E14</f>
        <v>0</v>
      </c>
    </row>
    <row r="16" spans="1:6" ht="16.5" customHeight="1">
      <c r="A16" s="40" t="s">
        <v>69</v>
      </c>
      <c r="B16" s="41"/>
      <c r="C16" s="42"/>
      <c r="D16" s="43"/>
      <c r="E16" s="44" t="e">
        <f>E5-E15</f>
        <v>#REF!</v>
      </c>
      <c r="F16" s="66" t="e">
        <f>IF(E16&lt;-1,"Ikke korrekt avstemt",IF(E16&lt;0,"Øredifferanse",IF(E16&gt;1,"Ikke korrekt avstemt",IF(E16&gt;0,"Øresdifferanse","OK"))))</f>
        <v>#REF!</v>
      </c>
    </row>
    <row r="17" spans="1:5" ht="16.5" customHeight="1">
      <c r="A17" s="45"/>
      <c r="B17" s="46"/>
      <c r="C17" s="47"/>
      <c r="D17" s="48"/>
      <c r="E17" s="49"/>
    </row>
    <row r="18" spans="1:5" ht="16.5" customHeight="1">
      <c r="A18" s="50"/>
      <c r="B18" s="51"/>
      <c r="C18" s="52"/>
      <c r="D18" s="53"/>
      <c r="E18" s="54"/>
    </row>
    <row r="19" spans="1:4" ht="16.5" customHeight="1">
      <c r="A19" s="51"/>
      <c r="B19" s="51"/>
      <c r="C19" s="52"/>
      <c r="D19" s="54"/>
    </row>
    <row r="20" spans="1:4" ht="24.75" customHeight="1">
      <c r="A20" s="55" t="s">
        <v>70</v>
      </c>
      <c r="B20" s="56"/>
      <c r="C20" s="57" t="s">
        <v>71</v>
      </c>
      <c r="D20" s="58"/>
    </row>
    <row r="21" spans="1:4" ht="24.75" customHeight="1">
      <c r="A21" s="59" t="s">
        <v>72</v>
      </c>
      <c r="B21" s="60"/>
      <c r="C21" s="57" t="s">
        <v>64</v>
      </c>
      <c r="D21" s="54"/>
    </row>
    <row r="22" spans="1:4" ht="16.5" customHeight="1">
      <c r="A22" s="52"/>
      <c r="B22" s="52"/>
      <c r="C22" s="52"/>
      <c r="D22" s="54"/>
    </row>
    <row r="23" spans="1:4" ht="16.5" customHeight="1">
      <c r="A23" s="65" t="s">
        <v>76</v>
      </c>
      <c r="B23" s="52"/>
      <c r="C23" s="52"/>
      <c r="D23" s="54"/>
    </row>
    <row r="24" spans="1:4" ht="16.5" customHeight="1">
      <c r="A24" s="52"/>
      <c r="B24" s="52"/>
      <c r="C24" s="52"/>
      <c r="D24" s="54"/>
    </row>
    <row r="25" spans="1:5" ht="16.5" customHeight="1">
      <c r="A25" s="52"/>
      <c r="B25" s="162"/>
      <c r="C25"/>
      <c r="D25"/>
      <c r="E25" s="176"/>
    </row>
    <row r="26" spans="1:5" ht="16.5" customHeight="1">
      <c r="A26" s="52"/>
      <c r="B26" s="162"/>
      <c r="C26"/>
      <c r="D26"/>
      <c r="E26" s="176"/>
    </row>
    <row r="27" spans="2:5" ht="16.5" customHeight="1">
      <c r="B27" s="162"/>
      <c r="C27"/>
      <c r="D27"/>
      <c r="E27" s="176"/>
    </row>
    <row r="28" spans="2:5" ht="16.5" customHeight="1">
      <c r="B28" s="162"/>
      <c r="C28"/>
      <c r="D28"/>
      <c r="E28" s="176"/>
    </row>
    <row r="29" spans="2:5" ht="16.5" customHeight="1">
      <c r="B29" s="162"/>
      <c r="C29"/>
      <c r="D29"/>
      <c r="E29" s="176"/>
    </row>
    <row r="30" spans="2:5" ht="16.5" customHeight="1">
      <c r="B30" s="162"/>
      <c r="C30"/>
      <c r="D30"/>
      <c r="E30" s="176"/>
    </row>
    <row r="31" spans="2:5" ht="16.5" customHeight="1">
      <c r="B31" s="162"/>
      <c r="C31"/>
      <c r="D31"/>
      <c r="E31" s="176"/>
    </row>
    <row r="32" ht="13.5" customHeight="1"/>
    <row r="33" ht="24.75" customHeight="1"/>
    <row r="34" ht="24.75" customHeight="1">
      <c r="E34" s="54"/>
    </row>
    <row r="35" ht="13.5" customHeight="1">
      <c r="E35" s="54"/>
    </row>
    <row r="36" ht="13.5" customHeight="1">
      <c r="E36" s="54"/>
    </row>
    <row r="37" ht="13.5" customHeight="1">
      <c r="E37" s="54"/>
    </row>
    <row r="38" spans="5:8" ht="13.5" customHeight="1">
      <c r="E38" s="54"/>
      <c r="F38" s="52"/>
      <c r="G38" s="52"/>
      <c r="H38" s="52"/>
    </row>
    <row r="39" ht="13.5">
      <c r="E39" s="54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</sheetData>
  <sheetProtection/>
  <mergeCells count="1">
    <mergeCell ref="B1:E1"/>
  </mergeCells>
  <hyperlinks>
    <hyperlink ref="A23" location="Råbalanse!A1" display="Tilbake"/>
  </hyperlinks>
  <printOptions/>
  <pageMargins left="0.787401575" right="0.787401575" top="0.51" bottom="0.984251969" header="0.5" footer="0.5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0"/>
  <sheetViews>
    <sheetView zoomScalePageLayoutView="0" workbookViewId="0" topLeftCell="A1">
      <selection activeCell="A29" sqref="A29"/>
    </sheetView>
  </sheetViews>
  <sheetFormatPr defaultColWidth="10.140625" defaultRowHeight="15.75" customHeight="1"/>
  <cols>
    <col min="1" max="1" width="23.7109375" style="3" bestFit="1" customWidth="1"/>
    <col min="2" max="2" width="22.00390625" style="3" bestFit="1" customWidth="1"/>
    <col min="3" max="3" width="40.00390625" style="3" customWidth="1"/>
    <col min="4" max="4" width="13.28125" style="27" customWidth="1"/>
    <col min="5" max="5" width="16.421875" style="27" bestFit="1" customWidth="1"/>
    <col min="6" max="16384" width="10.140625" style="3" customWidth="1"/>
  </cols>
  <sheetData>
    <row r="1" spans="1:5" ht="20.25" customHeight="1">
      <c r="A1" s="2"/>
      <c r="B1" s="289" t="str">
        <f>Råbalanse!B1</f>
        <v>Idrettslaget Aktivitet IL</v>
      </c>
      <c r="C1" s="289"/>
      <c r="D1" s="289"/>
      <c r="E1" s="289"/>
    </row>
    <row r="2" spans="1:5" ht="20.25" customHeight="1">
      <c r="A2" s="4" t="s">
        <v>54</v>
      </c>
      <c r="B2" s="5" t="e">
        <f>+Råbalanse!#REF!</f>
        <v>#REF!</v>
      </c>
      <c r="C2" s="158" t="e">
        <f>+Råbalanse!#REF!</f>
        <v>#REF!</v>
      </c>
      <c r="D2" s="6"/>
      <c r="E2" s="7"/>
    </row>
    <row r="3" spans="1:5" ht="18.75" customHeight="1">
      <c r="A3" s="4" t="s">
        <v>61</v>
      </c>
      <c r="B3" s="8">
        <f>Råbalanse!B2</f>
        <v>42735</v>
      </c>
      <c r="C3" s="9"/>
      <c r="D3" s="10"/>
      <c r="E3" s="10"/>
    </row>
    <row r="4" spans="1:5" ht="15.75">
      <c r="A4" s="11"/>
      <c r="B4" s="11"/>
      <c r="C4" s="11"/>
      <c r="D4" s="12"/>
      <c r="E4" s="13"/>
    </row>
    <row r="5" spans="1:5" ht="19.5" customHeight="1">
      <c r="A5" s="14" t="s">
        <v>62</v>
      </c>
      <c r="B5" s="15"/>
      <c r="C5" s="16"/>
      <c r="D5" s="17" t="s">
        <v>63</v>
      </c>
      <c r="E5" s="18" t="e">
        <f>Råbalanse!#REF!</f>
        <v>#REF!</v>
      </c>
    </row>
    <row r="6" spans="1:5" ht="19.5" customHeight="1">
      <c r="A6" s="19"/>
      <c r="B6" s="20"/>
      <c r="C6" s="20"/>
      <c r="D6" s="21"/>
      <c r="E6" s="22"/>
    </row>
    <row r="7" spans="1:5" ht="19.5" customHeight="1">
      <c r="A7" s="23" t="s">
        <v>64</v>
      </c>
      <c r="B7" s="23" t="s">
        <v>53</v>
      </c>
      <c r="C7" s="23" t="s">
        <v>55</v>
      </c>
      <c r="D7" s="24" t="s">
        <v>65</v>
      </c>
      <c r="E7" s="24" t="s">
        <v>66</v>
      </c>
    </row>
    <row r="8" spans="1:6" ht="16.5" customHeight="1">
      <c r="A8" s="25"/>
      <c r="B8" s="28"/>
      <c r="C8" s="174"/>
      <c r="D8" s="29"/>
      <c r="E8" s="30"/>
      <c r="F8" s="3" t="s">
        <v>74</v>
      </c>
    </row>
    <row r="9" spans="1:5" ht="16.5" customHeight="1">
      <c r="A9" s="25"/>
      <c r="B9" s="28"/>
      <c r="C9" s="174"/>
      <c r="D9" s="29"/>
      <c r="E9" s="30"/>
    </row>
    <row r="10" spans="1:5" ht="16.5" customHeight="1">
      <c r="A10" s="25"/>
      <c r="B10" s="28"/>
      <c r="C10" s="174"/>
      <c r="D10" s="29"/>
      <c r="E10" s="30"/>
    </row>
    <row r="11" spans="1:5" ht="16.5" customHeight="1">
      <c r="A11" s="25"/>
      <c r="B11" s="23"/>
      <c r="C11" s="174"/>
      <c r="D11" s="29"/>
      <c r="E11" s="30"/>
    </row>
    <row r="12" spans="1:5" ht="16.5" customHeight="1">
      <c r="A12" s="25"/>
      <c r="B12" s="28"/>
      <c r="C12" s="81"/>
      <c r="D12" s="29"/>
      <c r="E12" s="30"/>
    </row>
    <row r="13" spans="1:5" ht="16.5" customHeight="1">
      <c r="A13" s="25"/>
      <c r="B13" s="28"/>
      <c r="C13" s="80"/>
      <c r="D13" s="30"/>
      <c r="E13" s="30"/>
    </row>
    <row r="14" spans="1:5" ht="16.5" customHeight="1">
      <c r="A14" s="25"/>
      <c r="B14" s="28"/>
      <c r="C14" s="26"/>
      <c r="D14" s="30"/>
      <c r="E14" s="30"/>
    </row>
    <row r="15" spans="1:5" ht="16.5" customHeight="1">
      <c r="A15" s="31" t="s">
        <v>67</v>
      </c>
      <c r="B15" s="32"/>
      <c r="C15" s="33"/>
      <c r="D15" s="34">
        <f>SUM(D8:D14)</f>
        <v>0</v>
      </c>
      <c r="E15" s="34">
        <f>SUM(E8:E14)</f>
        <v>0</v>
      </c>
    </row>
    <row r="16" spans="1:5" ht="16.5" customHeight="1">
      <c r="A16" s="35" t="s">
        <v>68</v>
      </c>
      <c r="B16" s="36"/>
      <c r="C16" s="37"/>
      <c r="D16" s="38"/>
      <c r="E16" s="39">
        <f>+D15-E15</f>
        <v>0</v>
      </c>
    </row>
    <row r="17" spans="1:6" ht="16.5" customHeight="1">
      <c r="A17" s="40" t="s">
        <v>69</v>
      </c>
      <c r="B17" s="41"/>
      <c r="C17" s="42"/>
      <c r="D17" s="43"/>
      <c r="E17" s="44" t="e">
        <f>E5-E16</f>
        <v>#REF!</v>
      </c>
      <c r="F17" s="66" t="e">
        <f>IF(E17&lt;-1,"Ikke korrekt avstemt",IF(E17&lt;0,"Øredifferanse",IF(E17&gt;1,"Ikke korrekt avstemt",IF(E17&gt;0,"Øresdifferanse","OK"))))</f>
        <v>#REF!</v>
      </c>
    </row>
    <row r="18" spans="1:5" ht="16.5" customHeight="1">
      <c r="A18" s="45"/>
      <c r="B18" s="46"/>
      <c r="C18" s="47"/>
      <c r="D18" s="48"/>
      <c r="E18" s="49"/>
    </row>
    <row r="19" spans="1:5" ht="16.5" customHeight="1">
      <c r="A19" s="50"/>
      <c r="B19" s="51"/>
      <c r="C19" s="52"/>
      <c r="D19" s="53"/>
      <c r="E19" s="54"/>
    </row>
    <row r="20" spans="1:4" ht="16.5" customHeight="1">
      <c r="A20" s="51"/>
      <c r="B20" s="51"/>
      <c r="C20" s="52"/>
      <c r="D20" s="54"/>
    </row>
    <row r="21" spans="1:4" ht="24.75" customHeight="1">
      <c r="A21" s="55" t="s">
        <v>70</v>
      </c>
      <c r="B21" s="56"/>
      <c r="C21" s="57" t="s">
        <v>71</v>
      </c>
      <c r="D21" s="58"/>
    </row>
    <row r="22" spans="1:4" ht="24.75" customHeight="1">
      <c r="A22" s="59" t="s">
        <v>72</v>
      </c>
      <c r="B22" s="60"/>
      <c r="C22" s="57" t="s">
        <v>64</v>
      </c>
      <c r="D22" s="54"/>
    </row>
    <row r="23" spans="1:4" ht="16.5" customHeight="1">
      <c r="A23" s="52"/>
      <c r="B23" s="52"/>
      <c r="C23" s="52"/>
      <c r="D23" s="54"/>
    </row>
    <row r="24" spans="1:4" ht="16.5" customHeight="1">
      <c r="A24" s="65" t="s">
        <v>76</v>
      </c>
      <c r="B24" s="52"/>
      <c r="C24" s="52"/>
      <c r="D24" s="54"/>
    </row>
    <row r="25" spans="1:5" ht="16.5" customHeight="1">
      <c r="A25" s="52"/>
      <c r="B25" s="162"/>
      <c r="C25"/>
      <c r="D25"/>
      <c r="E25" s="176"/>
    </row>
    <row r="26" spans="1:5" ht="16.5" customHeight="1">
      <c r="A26" s="52"/>
      <c r="B26" s="162"/>
      <c r="C26"/>
      <c r="D26"/>
      <c r="E26" s="176"/>
    </row>
    <row r="27" spans="1:5" ht="16.5" customHeight="1">
      <c r="A27" s="52"/>
      <c r="B27" s="162"/>
      <c r="C27"/>
      <c r="D27"/>
      <c r="E27" s="176"/>
    </row>
    <row r="28" spans="2:5" ht="16.5" customHeight="1">
      <c r="B28" s="162"/>
      <c r="C28"/>
      <c r="D28"/>
      <c r="E28" s="176"/>
    </row>
    <row r="29" spans="2:5" ht="16.5" customHeight="1">
      <c r="B29" s="162"/>
      <c r="C29"/>
      <c r="D29"/>
      <c r="E29" s="176"/>
    </row>
    <row r="30" spans="2:5" ht="16.5" customHeight="1">
      <c r="B30" s="162"/>
      <c r="C30"/>
      <c r="D30"/>
      <c r="E30" s="176"/>
    </row>
    <row r="31" ht="16.5" customHeight="1"/>
    <row r="32" ht="16.5" customHeight="1"/>
    <row r="33" ht="13.5" customHeight="1"/>
    <row r="34" ht="24.75" customHeight="1"/>
    <row r="35" ht="24.75" customHeight="1">
      <c r="E35" s="54"/>
    </row>
    <row r="36" ht="13.5" customHeight="1">
      <c r="E36" s="54"/>
    </row>
    <row r="37" ht="13.5" customHeight="1">
      <c r="E37" s="54"/>
    </row>
    <row r="38" ht="13.5" customHeight="1">
      <c r="E38" s="54"/>
    </row>
    <row r="39" spans="5:8" ht="13.5" customHeight="1">
      <c r="E39" s="54"/>
      <c r="F39" s="52"/>
      <c r="G39" s="52"/>
      <c r="H39" s="52"/>
    </row>
    <row r="40" ht="13.5">
      <c r="E40" s="54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</sheetData>
  <sheetProtection/>
  <mergeCells count="1">
    <mergeCell ref="B1:E1"/>
  </mergeCells>
  <hyperlinks>
    <hyperlink ref="A24" location="Råbalanse!A1" display="Tilbake"/>
  </hyperlinks>
  <printOptions/>
  <pageMargins left="0.787401575" right="0.787401575" top="0.61" bottom="0.58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ErgoIntegration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ErgoGroup</dc:creator>
  <cp:keywords/>
  <dc:description/>
  <cp:lastModifiedBy>Schultz Heireng, Stine</cp:lastModifiedBy>
  <cp:lastPrinted>2013-02-25T07:20:55Z</cp:lastPrinted>
  <dcterms:created xsi:type="dcterms:W3CDTF">2002-12-10T12:18:16Z</dcterms:created>
  <dcterms:modified xsi:type="dcterms:W3CDTF">2016-01-29T11:42:34Z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